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65" windowWidth="19545" windowHeight="7680" tabRatio="899"/>
  </bookViews>
  <sheets>
    <sheet name="Page de garde" sheetId="5" r:id="rId1"/>
    <sheet name="Introduction au CRF" sheetId="42" r:id="rId2"/>
    <sheet name="Hypothèses Exploitation" sheetId="43" r:id="rId3"/>
    <sheet name="Hypothèses Investissement" sheetId="46" r:id="rId4"/>
    <sheet name="A - Investissement" sheetId="49" r:id="rId5"/>
    <sheet name="B - Produits d'exploitation" sheetId="47" r:id="rId6"/>
    <sheet name="C - Charges d'exploitation" sheetId="48" r:id="rId7"/>
    <sheet name="D - Redevance" sheetId="25" r:id="rId8"/>
    <sheet name="E - Comptes prévisionnels" sheetId="45" r:id="rId9"/>
  </sheets>
  <definedNames>
    <definedName name="_xlnm.Print_Area" localSheetId="4">'A - Investissement'!$A$1:$R$37</definedName>
    <definedName name="_xlnm.Print_Area" localSheetId="5">'B - Produits d''exploitation'!$A$1:$S$41</definedName>
    <definedName name="_xlnm.Print_Area" localSheetId="6">'C - Charges d''exploitation'!$A$1:$R$25</definedName>
    <definedName name="_xlnm.Print_Area" localSheetId="7">'D - Redevance'!$A$1:$R$50</definedName>
    <definedName name="_xlnm.Print_Area" localSheetId="8">'E - Comptes prévisionnels'!$A$1:$K$84</definedName>
    <definedName name="_xlnm.Print_Area" localSheetId="2">'Hypothèses Exploitation'!$A$1:$R$87</definedName>
    <definedName name="_xlnm.Print_Area" localSheetId="3">'Hypothèses Investissement'!$A$1:$R$44</definedName>
    <definedName name="_xlnm.Print_Area" localSheetId="1">'Introduction au CRF'!$A$1:$J$50</definedName>
    <definedName name="_xlnm.Print_Area" localSheetId="0">'Page de garde'!$A$1:$L$52</definedName>
  </definedNames>
  <calcPr calcId="145621"/>
</workbook>
</file>

<file path=xl/calcChain.xml><?xml version="1.0" encoding="utf-8"?>
<calcChain xmlns="http://schemas.openxmlformats.org/spreadsheetml/2006/main">
  <c r="B36" i="25" l="1"/>
  <c r="B26" i="49"/>
  <c r="B25" i="49"/>
  <c r="B24" i="49"/>
  <c r="B22" i="49"/>
  <c r="B21" i="49"/>
  <c r="B20" i="49"/>
  <c r="O36" i="25"/>
  <c r="B38" i="48"/>
  <c r="B37" i="48"/>
  <c r="B36" i="48"/>
  <c r="B35" i="48"/>
  <c r="B34" i="48"/>
  <c r="B33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H36" i="25" l="1"/>
  <c r="P36" i="25"/>
  <c r="Q36" i="25"/>
  <c r="D36" i="25"/>
  <c r="L36" i="25"/>
  <c r="I36" i="25"/>
  <c r="E36" i="25"/>
  <c r="M36" i="25"/>
  <c r="F36" i="25"/>
  <c r="J36" i="25"/>
  <c r="N36" i="25"/>
  <c r="C36" i="25"/>
  <c r="G36" i="25"/>
  <c r="K36" i="25"/>
  <c r="D45" i="25"/>
  <c r="C80" i="49"/>
  <c r="D19" i="49"/>
  <c r="E19" i="49"/>
  <c r="F19" i="49"/>
  <c r="G19" i="49"/>
  <c r="H19" i="49"/>
  <c r="I19" i="49"/>
  <c r="J19" i="49"/>
  <c r="K19" i="49"/>
  <c r="L19" i="49"/>
  <c r="M19" i="49"/>
  <c r="N19" i="49"/>
  <c r="O19" i="49"/>
  <c r="P19" i="49"/>
  <c r="Q19" i="49"/>
  <c r="D23" i="49"/>
  <c r="E23" i="49"/>
  <c r="F23" i="49"/>
  <c r="G23" i="49"/>
  <c r="H23" i="49"/>
  <c r="I23" i="49"/>
  <c r="J23" i="49"/>
  <c r="K23" i="49"/>
  <c r="L23" i="49"/>
  <c r="M23" i="49"/>
  <c r="N23" i="49"/>
  <c r="O23" i="49"/>
  <c r="P23" i="49"/>
  <c r="Q23" i="49"/>
  <c r="C18" i="49"/>
  <c r="C23" i="49"/>
  <c r="C19" i="49"/>
  <c r="A26" i="49"/>
  <c r="A22" i="49"/>
  <c r="A57" i="46"/>
  <c r="A25" i="49" s="1"/>
  <c r="A51" i="46"/>
  <c r="A24" i="49" s="1"/>
  <c r="A20" i="49" l="1"/>
  <c r="A21" i="49"/>
  <c r="P18" i="49"/>
  <c r="L18" i="49"/>
  <c r="H18" i="49"/>
  <c r="D18" i="49"/>
  <c r="N18" i="49"/>
  <c r="J18" i="49"/>
  <c r="F18" i="49"/>
  <c r="O18" i="49"/>
  <c r="K18" i="49"/>
  <c r="G18" i="49"/>
  <c r="Q18" i="49"/>
  <c r="M18" i="49"/>
  <c r="I18" i="49"/>
  <c r="E18" i="49"/>
  <c r="D27" i="45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7" i="49"/>
  <c r="B52" i="48"/>
  <c r="O52" i="48" s="1"/>
  <c r="B41" i="47"/>
  <c r="N41" i="47" s="1"/>
  <c r="N60" i="47" s="1"/>
  <c r="B46" i="49"/>
  <c r="K46" i="49" s="1"/>
  <c r="K58" i="49" s="1"/>
  <c r="Q94" i="45"/>
  <c r="P94" i="45"/>
  <c r="O94" i="45"/>
  <c r="N94" i="45"/>
  <c r="M94" i="45"/>
  <c r="L94" i="45"/>
  <c r="K94" i="45"/>
  <c r="J94" i="45"/>
  <c r="I94" i="45"/>
  <c r="H94" i="45"/>
  <c r="G94" i="45"/>
  <c r="F94" i="45"/>
  <c r="E94" i="45"/>
  <c r="D94" i="45"/>
  <c r="C94" i="45"/>
  <c r="B108" i="49"/>
  <c r="B106" i="49"/>
  <c r="B103" i="49"/>
  <c r="B102" i="49"/>
  <c r="B101" i="49"/>
  <c r="B100" i="49"/>
  <c r="B95" i="49"/>
  <c r="B94" i="49"/>
  <c r="B93" i="49"/>
  <c r="Q92" i="49"/>
  <c r="P92" i="49"/>
  <c r="O92" i="49"/>
  <c r="N92" i="49"/>
  <c r="M92" i="49"/>
  <c r="L92" i="49"/>
  <c r="K92" i="49"/>
  <c r="J92" i="49"/>
  <c r="I92" i="49"/>
  <c r="H92" i="49"/>
  <c r="G92" i="49"/>
  <c r="F92" i="49"/>
  <c r="E92" i="49"/>
  <c r="D92" i="49"/>
  <c r="C92" i="49"/>
  <c r="B90" i="49"/>
  <c r="B89" i="49"/>
  <c r="Q88" i="49"/>
  <c r="P88" i="49"/>
  <c r="O88" i="49"/>
  <c r="N88" i="49"/>
  <c r="M88" i="49"/>
  <c r="L88" i="49"/>
  <c r="K88" i="49"/>
  <c r="J88" i="49"/>
  <c r="I88" i="49"/>
  <c r="H88" i="49"/>
  <c r="G88" i="49"/>
  <c r="F88" i="49"/>
  <c r="E88" i="49"/>
  <c r="D88" i="49"/>
  <c r="C88" i="49"/>
  <c r="B92" i="45"/>
  <c r="B91" i="45"/>
  <c r="B90" i="45"/>
  <c r="B89" i="45"/>
  <c r="O82" i="48" l="1"/>
  <c r="O80" i="48"/>
  <c r="O78" i="48"/>
  <c r="O76" i="48"/>
  <c r="O74" i="48"/>
  <c r="O72" i="48"/>
  <c r="O79" i="48"/>
  <c r="O75" i="48"/>
  <c r="O81" i="48"/>
  <c r="O77" i="48"/>
  <c r="O73" i="48"/>
  <c r="B94" i="45"/>
  <c r="K63" i="49"/>
  <c r="C46" i="49"/>
  <c r="C51" i="49" s="1"/>
  <c r="G46" i="49"/>
  <c r="G56" i="49" s="1"/>
  <c r="O46" i="49"/>
  <c r="D46" i="49"/>
  <c r="D59" i="49" s="1"/>
  <c r="H46" i="49"/>
  <c r="L46" i="49"/>
  <c r="P46" i="49"/>
  <c r="P57" i="49" s="1"/>
  <c r="E46" i="49"/>
  <c r="I46" i="49"/>
  <c r="M46" i="49"/>
  <c r="Q46" i="49"/>
  <c r="F46" i="49"/>
  <c r="F63" i="49" s="1"/>
  <c r="J46" i="49"/>
  <c r="J63" i="49" s="1"/>
  <c r="N46" i="49"/>
  <c r="N63" i="49" s="1"/>
  <c r="Q41" i="47"/>
  <c r="Q60" i="47" s="1"/>
  <c r="E41" i="47"/>
  <c r="E60" i="47" s="1"/>
  <c r="I41" i="47"/>
  <c r="I60" i="47" s="1"/>
  <c r="M41" i="47"/>
  <c r="M60" i="47" s="1"/>
  <c r="F41" i="47"/>
  <c r="F60" i="47" s="1"/>
  <c r="J41" i="47"/>
  <c r="J60" i="47" s="1"/>
  <c r="C41" i="47"/>
  <c r="C60" i="47" s="1"/>
  <c r="G41" i="47"/>
  <c r="G60" i="47" s="1"/>
  <c r="K41" i="47"/>
  <c r="K60" i="47" s="1"/>
  <c r="O41" i="47"/>
  <c r="O60" i="47" s="1"/>
  <c r="D41" i="47"/>
  <c r="D60" i="47" s="1"/>
  <c r="H41" i="47"/>
  <c r="H60" i="47" s="1"/>
  <c r="L41" i="47"/>
  <c r="L60" i="47" s="1"/>
  <c r="P41" i="47"/>
  <c r="P60" i="47" s="1"/>
  <c r="G52" i="48"/>
  <c r="L52" i="48"/>
  <c r="Q52" i="48"/>
  <c r="M52" i="48"/>
  <c r="I52" i="48"/>
  <c r="E52" i="48"/>
  <c r="P52" i="48"/>
  <c r="H52" i="48"/>
  <c r="D52" i="48"/>
  <c r="J52" i="48"/>
  <c r="O59" i="48"/>
  <c r="O64" i="48"/>
  <c r="C52" i="48"/>
  <c r="K52" i="48"/>
  <c r="F52" i="48"/>
  <c r="N52" i="48"/>
  <c r="O57" i="48"/>
  <c r="O68" i="48"/>
  <c r="O63" i="48"/>
  <c r="O69" i="48"/>
  <c r="O62" i="48"/>
  <c r="O67" i="48"/>
  <c r="O58" i="48"/>
  <c r="K52" i="49"/>
  <c r="K59" i="49"/>
  <c r="K56" i="49"/>
  <c r="K62" i="49"/>
  <c r="K53" i="49"/>
  <c r="K51" i="49"/>
  <c r="K57" i="49"/>
  <c r="B92" i="49"/>
  <c r="B88" i="49"/>
  <c r="Q38" i="45"/>
  <c r="P38" i="45"/>
  <c r="O38" i="45"/>
  <c r="N38" i="45"/>
  <c r="M38" i="45"/>
  <c r="L38" i="45"/>
  <c r="K38" i="45"/>
  <c r="J38" i="45"/>
  <c r="I38" i="45"/>
  <c r="H38" i="45"/>
  <c r="G38" i="45"/>
  <c r="F38" i="45"/>
  <c r="E38" i="45"/>
  <c r="D38" i="45"/>
  <c r="C38" i="45"/>
  <c r="N81" i="48" l="1"/>
  <c r="N79" i="48"/>
  <c r="N77" i="48"/>
  <c r="N75" i="48"/>
  <c r="N73" i="48"/>
  <c r="N82" i="48"/>
  <c r="N78" i="48"/>
  <c r="N74" i="48"/>
  <c r="N80" i="48"/>
  <c r="N76" i="48"/>
  <c r="N72" i="48"/>
  <c r="H82" i="48"/>
  <c r="H80" i="48"/>
  <c r="H78" i="48"/>
  <c r="H76" i="48"/>
  <c r="H74" i="48"/>
  <c r="H72" i="48"/>
  <c r="H79" i="48"/>
  <c r="H75" i="48"/>
  <c r="H81" i="48"/>
  <c r="H77" i="48"/>
  <c r="H73" i="48"/>
  <c r="M81" i="48"/>
  <c r="M79" i="48"/>
  <c r="M77" i="48"/>
  <c r="M75" i="48"/>
  <c r="M73" i="48"/>
  <c r="M82" i="48"/>
  <c r="M78" i="48"/>
  <c r="M74" i="48"/>
  <c r="M80" i="48"/>
  <c r="M76" i="48"/>
  <c r="M72" i="48"/>
  <c r="F81" i="48"/>
  <c r="F79" i="48"/>
  <c r="F77" i="48"/>
  <c r="F75" i="48"/>
  <c r="F73" i="48"/>
  <c r="F82" i="48"/>
  <c r="F78" i="48"/>
  <c r="F74" i="48"/>
  <c r="F80" i="48"/>
  <c r="F76" i="48"/>
  <c r="F72" i="48"/>
  <c r="P82" i="48"/>
  <c r="P80" i="48"/>
  <c r="P78" i="48"/>
  <c r="P76" i="48"/>
  <c r="P74" i="48"/>
  <c r="P72" i="48"/>
  <c r="P79" i="48"/>
  <c r="P75" i="48"/>
  <c r="P81" i="48"/>
  <c r="P77" i="48"/>
  <c r="P73" i="48"/>
  <c r="Q81" i="48"/>
  <c r="Q79" i="48"/>
  <c r="Q77" i="48"/>
  <c r="Q75" i="48"/>
  <c r="Q73" i="48"/>
  <c r="Q80" i="48"/>
  <c r="Q76" i="48"/>
  <c r="Q72" i="48"/>
  <c r="Q82" i="48"/>
  <c r="Q78" i="48"/>
  <c r="Q74" i="48"/>
  <c r="K82" i="48"/>
  <c r="K80" i="48"/>
  <c r="K78" i="48"/>
  <c r="K76" i="48"/>
  <c r="K74" i="48"/>
  <c r="K72" i="48"/>
  <c r="K81" i="48"/>
  <c r="K77" i="48"/>
  <c r="K73" i="48"/>
  <c r="K79" i="48"/>
  <c r="K75" i="48"/>
  <c r="J81" i="48"/>
  <c r="J79" i="48"/>
  <c r="J77" i="48"/>
  <c r="J75" i="48"/>
  <c r="J73" i="48"/>
  <c r="J80" i="48"/>
  <c r="J76" i="48"/>
  <c r="J72" i="48"/>
  <c r="J82" i="48"/>
  <c r="J78" i="48"/>
  <c r="J74" i="48"/>
  <c r="E81" i="48"/>
  <c r="E79" i="48"/>
  <c r="E77" i="48"/>
  <c r="E75" i="48"/>
  <c r="E73" i="48"/>
  <c r="E82" i="48"/>
  <c r="E78" i="48"/>
  <c r="E74" i="48"/>
  <c r="E80" i="48"/>
  <c r="E76" i="48"/>
  <c r="E72" i="48"/>
  <c r="L82" i="48"/>
  <c r="L80" i="48"/>
  <c r="L78" i="48"/>
  <c r="L76" i="48"/>
  <c r="L74" i="48"/>
  <c r="L72" i="48"/>
  <c r="L81" i="48"/>
  <c r="L77" i="48"/>
  <c r="L73" i="48"/>
  <c r="L79" i="48"/>
  <c r="L75" i="48"/>
  <c r="C79" i="48"/>
  <c r="C75" i="48"/>
  <c r="C82" i="48"/>
  <c r="C81" i="48"/>
  <c r="C76" i="48"/>
  <c r="C80" i="48"/>
  <c r="C74" i="48"/>
  <c r="C78" i="48"/>
  <c r="C73" i="48"/>
  <c r="C77" i="48"/>
  <c r="C72" i="48"/>
  <c r="D82" i="48"/>
  <c r="D80" i="48"/>
  <c r="D78" i="48"/>
  <c r="D76" i="48"/>
  <c r="D74" i="48"/>
  <c r="D72" i="48"/>
  <c r="D81" i="48"/>
  <c r="D77" i="48"/>
  <c r="D73" i="48"/>
  <c r="D79" i="48"/>
  <c r="D75" i="48"/>
  <c r="I81" i="48"/>
  <c r="I79" i="48"/>
  <c r="I77" i="48"/>
  <c r="I75" i="48"/>
  <c r="I73" i="48"/>
  <c r="I80" i="48"/>
  <c r="I76" i="48"/>
  <c r="I72" i="48"/>
  <c r="I82" i="48"/>
  <c r="I78" i="48"/>
  <c r="I74" i="48"/>
  <c r="G68" i="48"/>
  <c r="G82" i="48"/>
  <c r="G80" i="48"/>
  <c r="G78" i="48"/>
  <c r="G76" i="48"/>
  <c r="G74" i="48"/>
  <c r="G72" i="48"/>
  <c r="G79" i="48"/>
  <c r="G75" i="48"/>
  <c r="G81" i="48"/>
  <c r="G77" i="48"/>
  <c r="G73" i="48"/>
  <c r="O71" i="48"/>
  <c r="O26" i="45" s="1"/>
  <c r="D62" i="49"/>
  <c r="K61" i="49"/>
  <c r="M59" i="49"/>
  <c r="M63" i="49"/>
  <c r="L62" i="49"/>
  <c r="L63" i="49"/>
  <c r="G57" i="49"/>
  <c r="G63" i="49"/>
  <c r="I56" i="49"/>
  <c r="I63" i="49"/>
  <c r="H52" i="49"/>
  <c r="H63" i="49"/>
  <c r="C63" i="49"/>
  <c r="L57" i="49"/>
  <c r="H56" i="49"/>
  <c r="E51" i="49"/>
  <c r="E63" i="49"/>
  <c r="D52" i="49"/>
  <c r="D63" i="49"/>
  <c r="D57" i="49"/>
  <c r="D56" i="49"/>
  <c r="Q56" i="49"/>
  <c r="Q63" i="49"/>
  <c r="P62" i="49"/>
  <c r="P63" i="49"/>
  <c r="O58" i="49"/>
  <c r="O63" i="49"/>
  <c r="P59" i="49"/>
  <c r="L59" i="49"/>
  <c r="L53" i="49"/>
  <c r="L56" i="49"/>
  <c r="I59" i="49"/>
  <c r="D53" i="49"/>
  <c r="D58" i="49"/>
  <c r="E59" i="49"/>
  <c r="H59" i="49"/>
  <c r="H57" i="49"/>
  <c r="G53" i="49"/>
  <c r="P56" i="49"/>
  <c r="M53" i="49"/>
  <c r="O62" i="49"/>
  <c r="L51" i="49"/>
  <c r="M57" i="49"/>
  <c r="C62" i="49"/>
  <c r="M62" i="49"/>
  <c r="C58" i="49"/>
  <c r="H62" i="49"/>
  <c r="H51" i="49"/>
  <c r="C52" i="49"/>
  <c r="E56" i="49"/>
  <c r="H58" i="49"/>
  <c r="H53" i="49"/>
  <c r="D51" i="49"/>
  <c r="E53" i="49"/>
  <c r="Q59" i="49"/>
  <c r="Q53" i="49"/>
  <c r="Q62" i="49"/>
  <c r="Q58" i="49"/>
  <c r="Q52" i="49"/>
  <c r="O52" i="49"/>
  <c r="O56" i="49"/>
  <c r="N53" i="49"/>
  <c r="N51" i="49"/>
  <c r="N59" i="49"/>
  <c r="N58" i="49"/>
  <c r="N52" i="49"/>
  <c r="N62" i="49"/>
  <c r="N61" i="49" s="1"/>
  <c r="N57" i="49"/>
  <c r="N56" i="49"/>
  <c r="M58" i="49"/>
  <c r="M56" i="49"/>
  <c r="M52" i="49"/>
  <c r="G52" i="49"/>
  <c r="G58" i="49"/>
  <c r="G59" i="49"/>
  <c r="O53" i="49"/>
  <c r="O51" i="49"/>
  <c r="G62" i="49"/>
  <c r="L58" i="49"/>
  <c r="Q51" i="49"/>
  <c r="Q57" i="49"/>
  <c r="M51" i="49"/>
  <c r="P52" i="49"/>
  <c r="J62" i="49"/>
  <c r="J61" i="49" s="1"/>
  <c r="J56" i="49"/>
  <c r="J53" i="49"/>
  <c r="J52" i="49"/>
  <c r="J51" i="49"/>
  <c r="J57" i="49"/>
  <c r="J59" i="49"/>
  <c r="J58" i="49"/>
  <c r="I58" i="49"/>
  <c r="I53" i="49"/>
  <c r="I52" i="49"/>
  <c r="I62" i="49"/>
  <c r="C56" i="49"/>
  <c r="C59" i="49"/>
  <c r="O57" i="49"/>
  <c r="K50" i="49"/>
  <c r="P53" i="49"/>
  <c r="P51" i="49"/>
  <c r="G51" i="49"/>
  <c r="C53" i="49"/>
  <c r="C57" i="49"/>
  <c r="I51" i="49"/>
  <c r="I57" i="49"/>
  <c r="P58" i="49"/>
  <c r="L52" i="49"/>
  <c r="O59" i="49"/>
  <c r="F53" i="49"/>
  <c r="F59" i="49"/>
  <c r="F57" i="49"/>
  <c r="F62" i="49"/>
  <c r="F61" i="49" s="1"/>
  <c r="F58" i="49"/>
  <c r="F56" i="49"/>
  <c r="F52" i="49"/>
  <c r="F51" i="49"/>
  <c r="E62" i="49"/>
  <c r="E57" i="49"/>
  <c r="E58" i="49"/>
  <c r="E52" i="49"/>
  <c r="B60" i="47"/>
  <c r="G62" i="48"/>
  <c r="G69" i="48"/>
  <c r="G59" i="48"/>
  <c r="G63" i="48"/>
  <c r="G64" i="48"/>
  <c r="G67" i="48"/>
  <c r="G57" i="48"/>
  <c r="G58" i="48"/>
  <c r="H63" i="48"/>
  <c r="H62" i="48"/>
  <c r="H68" i="48"/>
  <c r="H64" i="48"/>
  <c r="H58" i="48"/>
  <c r="H69" i="48"/>
  <c r="H59" i="48"/>
  <c r="H67" i="48"/>
  <c r="H57" i="48"/>
  <c r="M69" i="48"/>
  <c r="M67" i="48"/>
  <c r="M68" i="48"/>
  <c r="M64" i="48"/>
  <c r="M62" i="48"/>
  <c r="M59" i="48"/>
  <c r="M57" i="48"/>
  <c r="M63" i="48"/>
  <c r="M58" i="48"/>
  <c r="O66" i="48"/>
  <c r="O25" i="45" s="1"/>
  <c r="N64" i="48"/>
  <c r="N62" i="48"/>
  <c r="N59" i="48"/>
  <c r="N57" i="48"/>
  <c r="N69" i="48"/>
  <c r="N68" i="48"/>
  <c r="N67" i="48"/>
  <c r="N58" i="48"/>
  <c r="N63" i="48"/>
  <c r="K68" i="48"/>
  <c r="K67" i="48"/>
  <c r="K63" i="48"/>
  <c r="K58" i="48"/>
  <c r="K69" i="48"/>
  <c r="K59" i="48"/>
  <c r="K62" i="48"/>
  <c r="K57" i="48"/>
  <c r="K64" i="48"/>
  <c r="P63" i="48"/>
  <c r="P67" i="48"/>
  <c r="P58" i="48"/>
  <c r="P57" i="48"/>
  <c r="P62" i="48"/>
  <c r="P64" i="48"/>
  <c r="P59" i="48"/>
  <c r="P69" i="48"/>
  <c r="P68" i="48"/>
  <c r="Q69" i="48"/>
  <c r="Q67" i="48"/>
  <c r="Q64" i="48"/>
  <c r="Q59" i="48"/>
  <c r="Q63" i="48"/>
  <c r="Q68" i="48"/>
  <c r="Q57" i="48"/>
  <c r="Q58" i="48"/>
  <c r="Q62" i="48"/>
  <c r="F64" i="48"/>
  <c r="F62" i="48"/>
  <c r="F68" i="48"/>
  <c r="F67" i="48"/>
  <c r="F63" i="48"/>
  <c r="F59" i="48"/>
  <c r="F57" i="48"/>
  <c r="F58" i="48"/>
  <c r="F69" i="48"/>
  <c r="C68" i="48"/>
  <c r="C62" i="48"/>
  <c r="C67" i="48"/>
  <c r="C59" i="48"/>
  <c r="C64" i="48"/>
  <c r="C58" i="48"/>
  <c r="C69" i="48"/>
  <c r="C63" i="48"/>
  <c r="C57" i="48"/>
  <c r="J64" i="48"/>
  <c r="J62" i="48"/>
  <c r="J69" i="48"/>
  <c r="J59" i="48"/>
  <c r="J57" i="48"/>
  <c r="J67" i="48"/>
  <c r="J63" i="48"/>
  <c r="J68" i="48"/>
  <c r="J58" i="48"/>
  <c r="E69" i="48"/>
  <c r="E67" i="48"/>
  <c r="E59" i="48"/>
  <c r="E63" i="48"/>
  <c r="E57" i="48"/>
  <c r="E62" i="48"/>
  <c r="E64" i="48"/>
  <c r="E58" i="48"/>
  <c r="E68" i="48"/>
  <c r="L63" i="48"/>
  <c r="L58" i="48"/>
  <c r="L68" i="48"/>
  <c r="L64" i="48"/>
  <c r="L62" i="48"/>
  <c r="L57" i="48"/>
  <c r="L67" i="48"/>
  <c r="L69" i="48"/>
  <c r="L59" i="48"/>
  <c r="O61" i="48"/>
  <c r="O24" i="45" s="1"/>
  <c r="O56" i="48"/>
  <c r="O23" i="45" s="1"/>
  <c r="D63" i="48"/>
  <c r="D69" i="48"/>
  <c r="D62" i="48"/>
  <c r="D58" i="48"/>
  <c r="D67" i="48"/>
  <c r="D68" i="48"/>
  <c r="D57" i="48"/>
  <c r="D64" i="48"/>
  <c r="D59" i="48"/>
  <c r="I69" i="48"/>
  <c r="I67" i="48"/>
  <c r="I62" i="48"/>
  <c r="I59" i="48"/>
  <c r="I57" i="48"/>
  <c r="I64" i="48"/>
  <c r="I58" i="48"/>
  <c r="I63" i="48"/>
  <c r="I68" i="48"/>
  <c r="K55" i="49"/>
  <c r="B77" i="48" l="1"/>
  <c r="J71" i="48"/>
  <c r="J26" i="45" s="1"/>
  <c r="M71" i="48"/>
  <c r="M26" i="45" s="1"/>
  <c r="I71" i="48"/>
  <c r="I26" i="45" s="1"/>
  <c r="B75" i="48"/>
  <c r="K71" i="48"/>
  <c r="K26" i="45" s="1"/>
  <c r="F71" i="48"/>
  <c r="F26" i="45" s="1"/>
  <c r="D71" i="48"/>
  <c r="D26" i="45" s="1"/>
  <c r="B79" i="48"/>
  <c r="E71" i="48"/>
  <c r="E26" i="45" s="1"/>
  <c r="Q71" i="48"/>
  <c r="Q26" i="45" s="1"/>
  <c r="N71" i="48"/>
  <c r="N26" i="45" s="1"/>
  <c r="G71" i="48"/>
  <c r="B73" i="48"/>
  <c r="B78" i="48"/>
  <c r="B76" i="48"/>
  <c r="P71" i="48"/>
  <c r="P26" i="45" s="1"/>
  <c r="C71" i="48"/>
  <c r="C26" i="45" s="1"/>
  <c r="B72" i="48"/>
  <c r="B74" i="48"/>
  <c r="L71" i="48"/>
  <c r="H71" i="48"/>
  <c r="H26" i="45" s="1"/>
  <c r="H61" i="49"/>
  <c r="D61" i="49"/>
  <c r="G26" i="45"/>
  <c r="G61" i="49"/>
  <c r="Q61" i="49"/>
  <c r="D50" i="49"/>
  <c r="M61" i="49"/>
  <c r="O61" i="49"/>
  <c r="B63" i="49"/>
  <c r="C61" i="49"/>
  <c r="P61" i="49"/>
  <c r="P55" i="49"/>
  <c r="I61" i="49"/>
  <c r="L55" i="49"/>
  <c r="L61" i="49"/>
  <c r="E61" i="49"/>
  <c r="D55" i="49"/>
  <c r="O55" i="49"/>
  <c r="H55" i="49"/>
  <c r="I55" i="49"/>
  <c r="H50" i="49"/>
  <c r="M50" i="49"/>
  <c r="L50" i="49"/>
  <c r="E55" i="49"/>
  <c r="K65" i="49"/>
  <c r="G55" i="49"/>
  <c r="B52" i="49"/>
  <c r="C55" i="49"/>
  <c r="B53" i="49"/>
  <c r="B57" i="49"/>
  <c r="Q55" i="49"/>
  <c r="G50" i="49"/>
  <c r="N55" i="49"/>
  <c r="B62" i="49"/>
  <c r="B59" i="49"/>
  <c r="E50" i="49"/>
  <c r="O50" i="49"/>
  <c r="F55" i="49"/>
  <c r="C50" i="49"/>
  <c r="B58" i="49"/>
  <c r="P50" i="49"/>
  <c r="M55" i="49"/>
  <c r="N50" i="49"/>
  <c r="F50" i="49"/>
  <c r="I50" i="49"/>
  <c r="J55" i="49"/>
  <c r="B51" i="49"/>
  <c r="B56" i="49"/>
  <c r="J50" i="49"/>
  <c r="Q50" i="49"/>
  <c r="P61" i="48"/>
  <c r="P24" i="45" s="1"/>
  <c r="G61" i="48"/>
  <c r="G24" i="45" s="1"/>
  <c r="G66" i="48"/>
  <c r="G25" i="45" s="1"/>
  <c r="O84" i="48"/>
  <c r="B82" i="48"/>
  <c r="Q66" i="48"/>
  <c r="Q25" i="45" s="1"/>
  <c r="K56" i="48"/>
  <c r="K23" i="45" s="1"/>
  <c r="H61" i="48"/>
  <c r="H24" i="45" s="1"/>
  <c r="G56" i="48"/>
  <c r="G23" i="45" s="1"/>
  <c r="I56" i="48"/>
  <c r="I23" i="45" s="1"/>
  <c r="B64" i="48"/>
  <c r="K61" i="48"/>
  <c r="K24" i="45" s="1"/>
  <c r="N66" i="48"/>
  <c r="N25" i="45" s="1"/>
  <c r="B58" i="48"/>
  <c r="E61" i="48"/>
  <c r="E24" i="45" s="1"/>
  <c r="B57" i="48"/>
  <c r="C56" i="48"/>
  <c r="C23" i="45" s="1"/>
  <c r="B62" i="48"/>
  <c r="C61" i="48"/>
  <c r="C24" i="45" s="1"/>
  <c r="D56" i="48"/>
  <c r="D23" i="45" s="1"/>
  <c r="B81" i="48"/>
  <c r="J66" i="48"/>
  <c r="J25" i="45" s="1"/>
  <c r="N56" i="48"/>
  <c r="N23" i="45" s="1"/>
  <c r="M66" i="48"/>
  <c r="M25" i="45" s="1"/>
  <c r="H56" i="48"/>
  <c r="H23" i="45" s="1"/>
  <c r="I66" i="48"/>
  <c r="I25" i="45" s="1"/>
  <c r="D61" i="48"/>
  <c r="D24" i="45" s="1"/>
  <c r="L66" i="48"/>
  <c r="L25" i="45" s="1"/>
  <c r="L26" i="45"/>
  <c r="E56" i="48"/>
  <c r="E23" i="45" s="1"/>
  <c r="Q61" i="48"/>
  <c r="Q24" i="45" s="1"/>
  <c r="P66" i="48"/>
  <c r="P25" i="45" s="1"/>
  <c r="I61" i="48"/>
  <c r="I24" i="45" s="1"/>
  <c r="B69" i="48"/>
  <c r="L56" i="48"/>
  <c r="L23" i="45" s="1"/>
  <c r="B63" i="48"/>
  <c r="E66" i="48"/>
  <c r="E25" i="45" s="1"/>
  <c r="J56" i="48"/>
  <c r="J23" i="45" s="1"/>
  <c r="J61" i="48"/>
  <c r="J24" i="45" s="1"/>
  <c r="B80" i="48"/>
  <c r="B59" i="48"/>
  <c r="F66" i="48"/>
  <c r="F25" i="45" s="1"/>
  <c r="F61" i="48"/>
  <c r="F24" i="45" s="1"/>
  <c r="K66" i="48"/>
  <c r="K25" i="45" s="1"/>
  <c r="M61" i="48"/>
  <c r="M24" i="45" s="1"/>
  <c r="H66" i="48"/>
  <c r="H25" i="45" s="1"/>
  <c r="F56" i="48"/>
  <c r="F23" i="45" s="1"/>
  <c r="Q56" i="48"/>
  <c r="Q23" i="45" s="1"/>
  <c r="N61" i="48"/>
  <c r="N24" i="45" s="1"/>
  <c r="M56" i="48"/>
  <c r="M23" i="45" s="1"/>
  <c r="D66" i="48"/>
  <c r="D25" i="45" s="1"/>
  <c r="L61" i="48"/>
  <c r="L24" i="45" s="1"/>
  <c r="B68" i="48"/>
  <c r="C66" i="48"/>
  <c r="C25" i="45" s="1"/>
  <c r="B67" i="48"/>
  <c r="P56" i="48"/>
  <c r="P23" i="45" s="1"/>
  <c r="B26" i="45" l="1"/>
  <c r="M65" i="49"/>
  <c r="G84" i="48"/>
  <c r="E65" i="49"/>
  <c r="P65" i="49"/>
  <c r="O65" i="49"/>
  <c r="B61" i="49"/>
  <c r="D65" i="49"/>
  <c r="L65" i="49"/>
  <c r="H65" i="49"/>
  <c r="I65" i="49"/>
  <c r="G65" i="49"/>
  <c r="C65" i="49"/>
  <c r="Q65" i="49"/>
  <c r="N65" i="49"/>
  <c r="F65" i="49"/>
  <c r="B50" i="49"/>
  <c r="J65" i="49"/>
  <c r="B55" i="49"/>
  <c r="Q84" i="48"/>
  <c r="N84" i="48"/>
  <c r="I84" i="48"/>
  <c r="P84" i="48"/>
  <c r="K84" i="48"/>
  <c r="H84" i="48"/>
  <c r="B66" i="48"/>
  <c r="M84" i="48"/>
  <c r="F84" i="48"/>
  <c r="E84" i="48"/>
  <c r="B61" i="48"/>
  <c r="J84" i="48"/>
  <c r="D84" i="48"/>
  <c r="B71" i="48"/>
  <c r="L84" i="48"/>
  <c r="B56" i="48"/>
  <c r="C84" i="48"/>
  <c r="B65" i="49" l="1"/>
  <c r="B84" i="48"/>
  <c r="Q34" i="47" l="1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B43" i="48"/>
  <c r="B42" i="48"/>
  <c r="B41" i="48"/>
  <c r="B40" i="48"/>
  <c r="B39" i="48"/>
  <c r="B32" i="48"/>
  <c r="B30" i="48"/>
  <c r="B29" i="48"/>
  <c r="B28" i="48"/>
  <c r="B25" i="48"/>
  <c r="B24" i="48"/>
  <c r="B23" i="48"/>
  <c r="B20" i="48"/>
  <c r="B19" i="48"/>
  <c r="B18" i="48"/>
  <c r="A1" i="46"/>
  <c r="B18" i="46"/>
  <c r="B24" i="46"/>
  <c r="B30" i="46"/>
  <c r="B43" i="46"/>
  <c r="B51" i="46"/>
  <c r="B57" i="46"/>
  <c r="B63" i="46"/>
  <c r="B76" i="46"/>
  <c r="B69" i="46" l="1"/>
  <c r="B36" i="46"/>
  <c r="B34" i="47"/>
  <c r="Q80" i="49"/>
  <c r="Q31" i="45" s="1"/>
  <c r="P80" i="49"/>
  <c r="P31" i="45" s="1"/>
  <c r="O80" i="49"/>
  <c r="O31" i="45" s="1"/>
  <c r="N80" i="49"/>
  <c r="N31" i="45" s="1"/>
  <c r="M80" i="49"/>
  <c r="M31" i="45" s="1"/>
  <c r="L80" i="49"/>
  <c r="L31" i="45" s="1"/>
  <c r="K80" i="49"/>
  <c r="K31" i="45" s="1"/>
  <c r="J80" i="49"/>
  <c r="J31" i="45" s="1"/>
  <c r="I80" i="49"/>
  <c r="I31" i="45" s="1"/>
  <c r="H80" i="49"/>
  <c r="H31" i="45" s="1"/>
  <c r="G80" i="49"/>
  <c r="G31" i="45" s="1"/>
  <c r="F80" i="49"/>
  <c r="F31" i="45" s="1"/>
  <c r="E80" i="49"/>
  <c r="E31" i="45" s="1"/>
  <c r="D80" i="49"/>
  <c r="D31" i="45" s="1"/>
  <c r="C31" i="45"/>
  <c r="B80" i="49" l="1"/>
  <c r="B35" i="49"/>
  <c r="Q27" i="48"/>
  <c r="Q22" i="48"/>
  <c r="Q17" i="48"/>
  <c r="P27" i="48"/>
  <c r="P22" i="48"/>
  <c r="P17" i="48"/>
  <c r="O27" i="48"/>
  <c r="O22" i="48"/>
  <c r="O17" i="48"/>
  <c r="C17" i="48"/>
  <c r="D17" i="48"/>
  <c r="E17" i="48"/>
  <c r="F17" i="48"/>
  <c r="G17" i="48"/>
  <c r="H17" i="48"/>
  <c r="I17" i="48"/>
  <c r="J17" i="48"/>
  <c r="K17" i="48"/>
  <c r="L17" i="48"/>
  <c r="M17" i="48"/>
  <c r="N17" i="48"/>
  <c r="C22" i="48"/>
  <c r="D22" i="48"/>
  <c r="E22" i="48"/>
  <c r="F22" i="48"/>
  <c r="G22" i="48"/>
  <c r="H22" i="48"/>
  <c r="I22" i="48"/>
  <c r="J22" i="48"/>
  <c r="K22" i="48"/>
  <c r="L22" i="48"/>
  <c r="M22" i="48"/>
  <c r="N22" i="48"/>
  <c r="C27" i="48"/>
  <c r="D27" i="48"/>
  <c r="E27" i="48"/>
  <c r="F27" i="48"/>
  <c r="G27" i="48"/>
  <c r="H27" i="48"/>
  <c r="I27" i="48"/>
  <c r="J27" i="48"/>
  <c r="K27" i="48"/>
  <c r="L27" i="48"/>
  <c r="M27" i="48"/>
  <c r="N27" i="48"/>
  <c r="C45" i="48"/>
  <c r="D45" i="48"/>
  <c r="E45" i="48"/>
  <c r="F45" i="48"/>
  <c r="G45" i="48"/>
  <c r="H45" i="48"/>
  <c r="I45" i="48"/>
  <c r="J45" i="48"/>
  <c r="K45" i="48"/>
  <c r="L45" i="48"/>
  <c r="M45" i="48"/>
  <c r="N45" i="48"/>
  <c r="D22" i="45" l="1"/>
  <c r="B27" i="48"/>
  <c r="B22" i="48"/>
  <c r="B17" i="48"/>
  <c r="P45" i="48"/>
  <c r="Q45" i="48"/>
  <c r="O45" i="48"/>
  <c r="B45" i="48" l="1"/>
  <c r="Q30" i="47"/>
  <c r="P30" i="47"/>
  <c r="O30" i="47"/>
  <c r="N30" i="47"/>
  <c r="M30" i="47"/>
  <c r="L30" i="47"/>
  <c r="K30" i="47"/>
  <c r="J30" i="47"/>
  <c r="I30" i="47"/>
  <c r="H30" i="47"/>
  <c r="G30" i="47"/>
  <c r="F30" i="47"/>
  <c r="E30" i="47"/>
  <c r="D30" i="47"/>
  <c r="Q26" i="47"/>
  <c r="P26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30" i="47"/>
  <c r="C26" i="47"/>
  <c r="B32" i="47"/>
  <c r="B28" i="47"/>
  <c r="C22" i="47"/>
  <c r="B31" i="47"/>
  <c r="B27" i="47"/>
  <c r="B24" i="47"/>
  <c r="B23" i="47"/>
  <c r="B20" i="47"/>
  <c r="B19" i="47"/>
  <c r="B18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B43" i="25"/>
  <c r="B42" i="25"/>
  <c r="C45" i="25"/>
  <c r="C27" i="45" s="1"/>
  <c r="C22" i="45" s="1"/>
  <c r="E45" i="25"/>
  <c r="E27" i="45" s="1"/>
  <c r="E22" i="45" s="1"/>
  <c r="F45" i="25"/>
  <c r="F27" i="45" s="1"/>
  <c r="F22" i="45" s="1"/>
  <c r="G45" i="25"/>
  <c r="G27" i="45" s="1"/>
  <c r="G22" i="45" s="1"/>
  <c r="H45" i="25"/>
  <c r="H27" i="45" s="1"/>
  <c r="H22" i="45" s="1"/>
  <c r="I45" i="25"/>
  <c r="I27" i="45" s="1"/>
  <c r="I22" i="45" s="1"/>
  <c r="J45" i="25"/>
  <c r="J27" i="45" s="1"/>
  <c r="J22" i="45" s="1"/>
  <c r="K45" i="25"/>
  <c r="K27" i="45" s="1"/>
  <c r="K22" i="45" s="1"/>
  <c r="L45" i="25"/>
  <c r="L27" i="45" s="1"/>
  <c r="L22" i="45" s="1"/>
  <c r="M45" i="25"/>
  <c r="M27" i="45" s="1"/>
  <c r="M22" i="45" s="1"/>
  <c r="N45" i="25"/>
  <c r="N27" i="45" s="1"/>
  <c r="N22" i="45" s="1"/>
  <c r="O45" i="25"/>
  <c r="O27" i="45" s="1"/>
  <c r="O22" i="45" s="1"/>
  <c r="P45" i="25"/>
  <c r="P27" i="45" s="1"/>
  <c r="P22" i="45" s="1"/>
  <c r="Q45" i="25"/>
  <c r="Q27" i="45" s="1"/>
  <c r="Q22" i="45" s="1"/>
  <c r="B45" i="25" l="1"/>
  <c r="B17" i="47"/>
  <c r="B26" i="47"/>
  <c r="B30" i="47"/>
  <c r="B22" i="47"/>
  <c r="B36" i="49" l="1"/>
  <c r="B33" i="49"/>
  <c r="B32" i="49"/>
  <c r="B31" i="49"/>
  <c r="B30" i="49"/>
  <c r="B27" i="49"/>
  <c r="B23" i="49"/>
  <c r="B19" i="49"/>
  <c r="C29" i="49"/>
  <c r="C39" i="49" s="1"/>
  <c r="D29" i="49"/>
  <c r="E29" i="49"/>
  <c r="F29" i="49"/>
  <c r="G29" i="49"/>
  <c r="H29" i="49"/>
  <c r="I29" i="49"/>
  <c r="J29" i="49"/>
  <c r="K29" i="49"/>
  <c r="L29" i="49"/>
  <c r="M29" i="49"/>
  <c r="N29" i="49"/>
  <c r="O29" i="49"/>
  <c r="P29" i="49"/>
  <c r="Q29" i="49"/>
  <c r="B4" i="49"/>
  <c r="B3" i="49"/>
  <c r="A1" i="49"/>
  <c r="B4" i="48"/>
  <c r="B3" i="48"/>
  <c r="A1" i="48"/>
  <c r="B4" i="47"/>
  <c r="B3" i="47"/>
  <c r="A1" i="47"/>
  <c r="B18" i="49" l="1"/>
  <c r="B29" i="49"/>
  <c r="B79" i="45"/>
  <c r="B74" i="45"/>
  <c r="B73" i="45"/>
  <c r="B71" i="45"/>
  <c r="B70" i="45"/>
  <c r="B66" i="45"/>
  <c r="B65" i="45"/>
  <c r="B61" i="45"/>
  <c r="B60" i="45"/>
  <c r="B58" i="45"/>
  <c r="B57" i="45"/>
  <c r="B46" i="45"/>
  <c r="B40" i="45"/>
  <c r="B39" i="45"/>
  <c r="B36" i="45"/>
  <c r="B32" i="45"/>
  <c r="B31" i="45"/>
  <c r="B27" i="45"/>
  <c r="B25" i="45"/>
  <c r="B24" i="45"/>
  <c r="B23" i="45"/>
  <c r="A1" i="45" l="1"/>
  <c r="A1" i="25"/>
  <c r="A1" i="43"/>
  <c r="Q49" i="43" l="1"/>
  <c r="P49" i="43"/>
  <c r="O49" i="43"/>
  <c r="N49" i="43"/>
  <c r="M49" i="43"/>
  <c r="L49" i="43"/>
  <c r="K49" i="43"/>
  <c r="J49" i="43"/>
  <c r="I49" i="43"/>
  <c r="H49" i="43"/>
  <c r="Q75" i="45"/>
  <c r="P75" i="45"/>
  <c r="O75" i="45"/>
  <c r="N75" i="45"/>
  <c r="M75" i="45"/>
  <c r="L75" i="45"/>
  <c r="K75" i="45"/>
  <c r="J75" i="45"/>
  <c r="I75" i="45"/>
  <c r="H75" i="45"/>
  <c r="Q59" i="45"/>
  <c r="Q62" i="45" s="1"/>
  <c r="Q67" i="45" s="1"/>
  <c r="Q72" i="45" s="1"/>
  <c r="P59" i="45"/>
  <c r="P62" i="45" s="1"/>
  <c r="P67" i="45" s="1"/>
  <c r="P72" i="45" s="1"/>
  <c r="O59" i="45"/>
  <c r="O62" i="45" s="1"/>
  <c r="O67" i="45" s="1"/>
  <c r="O72" i="45" s="1"/>
  <c r="N59" i="45"/>
  <c r="N62" i="45" s="1"/>
  <c r="N67" i="45" s="1"/>
  <c r="N72" i="45" s="1"/>
  <c r="M59" i="45"/>
  <c r="M62" i="45" s="1"/>
  <c r="M67" i="45" s="1"/>
  <c r="M72" i="45" s="1"/>
  <c r="L59" i="45"/>
  <c r="L62" i="45" s="1"/>
  <c r="L67" i="45" s="1"/>
  <c r="L72" i="45" s="1"/>
  <c r="K59" i="45"/>
  <c r="K62" i="45" s="1"/>
  <c r="K67" i="45" s="1"/>
  <c r="K72" i="45" s="1"/>
  <c r="J59" i="45"/>
  <c r="J62" i="45" s="1"/>
  <c r="J67" i="45" s="1"/>
  <c r="J72" i="45" s="1"/>
  <c r="I59" i="45"/>
  <c r="I62" i="45" s="1"/>
  <c r="I67" i="45" s="1"/>
  <c r="I72" i="45" s="1"/>
  <c r="H59" i="45"/>
  <c r="H62" i="45" s="1"/>
  <c r="H67" i="45" s="1"/>
  <c r="H72" i="45" s="1"/>
  <c r="Q42" i="45"/>
  <c r="P42" i="45"/>
  <c r="O42" i="45"/>
  <c r="N42" i="45"/>
  <c r="M42" i="45"/>
  <c r="L42" i="45"/>
  <c r="K42" i="45"/>
  <c r="J42" i="45"/>
  <c r="I42" i="45"/>
  <c r="H42" i="45"/>
  <c r="K76" i="45" l="1"/>
  <c r="O76" i="45"/>
  <c r="J76" i="45"/>
  <c r="N76" i="45"/>
  <c r="H76" i="45"/>
  <c r="L76" i="45"/>
  <c r="P76" i="45"/>
  <c r="I76" i="45"/>
  <c r="M76" i="45"/>
  <c r="Q76" i="45"/>
  <c r="B4" i="45" l="1"/>
  <c r="B3" i="45"/>
  <c r="B4" i="25"/>
  <c r="B3" i="25"/>
  <c r="G75" i="45" l="1"/>
  <c r="F75" i="45"/>
  <c r="E75" i="45"/>
  <c r="D75" i="45"/>
  <c r="C75" i="45"/>
  <c r="G59" i="45"/>
  <c r="G62" i="45" s="1"/>
  <c r="G67" i="45" s="1"/>
  <c r="G72" i="45" s="1"/>
  <c r="F59" i="45"/>
  <c r="F62" i="45" s="1"/>
  <c r="F67" i="45" s="1"/>
  <c r="F72" i="45" s="1"/>
  <c r="E59" i="45"/>
  <c r="E62" i="45" s="1"/>
  <c r="D59" i="45"/>
  <c r="D62" i="45" s="1"/>
  <c r="D67" i="45" s="1"/>
  <c r="D72" i="45" s="1"/>
  <c r="C59" i="45"/>
  <c r="G42" i="45"/>
  <c r="F42" i="45"/>
  <c r="E42" i="45"/>
  <c r="D42" i="45"/>
  <c r="B38" i="45" l="1"/>
  <c r="C62" i="45"/>
  <c r="B59" i="45"/>
  <c r="B75" i="45"/>
  <c r="F76" i="45"/>
  <c r="G76" i="45"/>
  <c r="D76" i="45"/>
  <c r="E67" i="45"/>
  <c r="E72" i="45" s="1"/>
  <c r="E76" i="45" s="1"/>
  <c r="C42" i="45"/>
  <c r="B42" i="45" s="1"/>
  <c r="C67" i="45" l="1"/>
  <c r="B62" i="45"/>
  <c r="C72" i="45" l="1"/>
  <c r="C76" i="45" s="1"/>
  <c r="B67" i="45"/>
  <c r="G49" i="43" l="1"/>
  <c r="F49" i="43"/>
  <c r="E49" i="43"/>
  <c r="D49" i="43"/>
  <c r="C49" i="43" l="1"/>
  <c r="B22" i="45" l="1"/>
  <c r="Q39" i="49" l="1"/>
  <c r="P39" i="49"/>
  <c r="D39" i="49"/>
  <c r="M39" i="49"/>
  <c r="H39" i="49"/>
  <c r="L39" i="49"/>
  <c r="O39" i="49"/>
  <c r="N39" i="49"/>
  <c r="I39" i="49"/>
  <c r="K39" i="49"/>
  <c r="J39" i="49"/>
  <c r="E39" i="49"/>
  <c r="G39" i="49"/>
  <c r="F39" i="49"/>
  <c r="B39" i="49" l="1"/>
  <c r="N47" i="47"/>
  <c r="N48" i="47"/>
  <c r="N56" i="47"/>
  <c r="N52" i="47"/>
  <c r="J52" i="47"/>
  <c r="J48" i="47"/>
  <c r="J47" i="47"/>
  <c r="J56" i="47"/>
  <c r="F52" i="47"/>
  <c r="F56" i="47"/>
  <c r="F48" i="47"/>
  <c r="F47" i="47"/>
  <c r="Q48" i="47"/>
  <c r="Q56" i="47"/>
  <c r="Q52" i="47"/>
  <c r="Q47" i="47"/>
  <c r="I52" i="47"/>
  <c r="I47" i="47"/>
  <c r="I48" i="47"/>
  <c r="I56" i="47"/>
  <c r="E48" i="47"/>
  <c r="E52" i="47"/>
  <c r="E47" i="47"/>
  <c r="E56" i="47"/>
  <c r="P47" i="47"/>
  <c r="P48" i="47"/>
  <c r="P52" i="47"/>
  <c r="P56" i="47"/>
  <c r="L56" i="47"/>
  <c r="L52" i="47"/>
  <c r="L48" i="47"/>
  <c r="L47" i="47"/>
  <c r="H52" i="47"/>
  <c r="H47" i="47"/>
  <c r="H48" i="47"/>
  <c r="H56" i="47"/>
  <c r="D52" i="47"/>
  <c r="D48" i="47"/>
  <c r="D56" i="47"/>
  <c r="D47" i="47"/>
  <c r="O56" i="47"/>
  <c r="O47" i="47"/>
  <c r="O52" i="47"/>
  <c r="O48" i="47"/>
  <c r="K52" i="47"/>
  <c r="K47" i="47"/>
  <c r="K48" i="47"/>
  <c r="K56" i="47"/>
  <c r="G48" i="47"/>
  <c r="G56" i="47"/>
  <c r="G52" i="47"/>
  <c r="G47" i="47"/>
  <c r="M52" i="47"/>
  <c r="M56" i="47"/>
  <c r="M47" i="47"/>
  <c r="M48" i="47"/>
  <c r="D55" i="47"/>
  <c r="Q46" i="47"/>
  <c r="E59" i="47"/>
  <c r="E58" i="47" s="1"/>
  <c r="E20" i="45" s="1"/>
  <c r="K51" i="47"/>
  <c r="G59" i="47"/>
  <c r="G58" i="47" s="1"/>
  <c r="G20" i="45" s="1"/>
  <c r="N55" i="47"/>
  <c r="I55" i="47"/>
  <c r="G55" i="47"/>
  <c r="P55" i="47"/>
  <c r="C56" i="47"/>
  <c r="O55" i="47"/>
  <c r="F59" i="47"/>
  <c r="F58" i="47" s="1"/>
  <c r="F20" i="45" s="1"/>
  <c r="I51" i="47"/>
  <c r="H55" i="47"/>
  <c r="K59" i="47"/>
  <c r="K58" i="47" s="1"/>
  <c r="K20" i="45" s="1"/>
  <c r="I59" i="47"/>
  <c r="I58" i="47" s="1"/>
  <c r="I20" i="45" s="1"/>
  <c r="C46" i="47"/>
  <c r="L55" i="47"/>
  <c r="D59" i="47"/>
  <c r="D58" i="47" s="1"/>
  <c r="D20" i="45" s="1"/>
  <c r="C55" i="47"/>
  <c r="E51" i="47"/>
  <c r="F46" i="47"/>
  <c r="C48" i="47"/>
  <c r="N51" i="47"/>
  <c r="N50" i="47" s="1"/>
  <c r="N18" i="45" s="1"/>
  <c r="C52" i="47"/>
  <c r="M59" i="47"/>
  <c r="M58" i="47" s="1"/>
  <c r="M20" i="45" s="1"/>
  <c r="G51" i="47"/>
  <c r="P59" i="47"/>
  <c r="P58" i="47" s="1"/>
  <c r="P20" i="45" s="1"/>
  <c r="O59" i="47"/>
  <c r="O58" i="47" s="1"/>
  <c r="O20" i="45" s="1"/>
  <c r="Q55" i="47"/>
  <c r="Q51" i="47"/>
  <c r="M46" i="47"/>
  <c r="H59" i="47"/>
  <c r="H58" i="47" s="1"/>
  <c r="H20" i="45" s="1"/>
  <c r="H51" i="47"/>
  <c r="J51" i="47"/>
  <c r="O51" i="47"/>
  <c r="L46" i="47"/>
  <c r="N59" i="47"/>
  <c r="N58" i="47" s="1"/>
  <c r="N20" i="45" s="1"/>
  <c r="J55" i="47"/>
  <c r="F55" i="47"/>
  <c r="K55" i="47"/>
  <c r="E46" i="47"/>
  <c r="M55" i="47"/>
  <c r="L59" i="47"/>
  <c r="L58" i="47" s="1"/>
  <c r="L20" i="45" s="1"/>
  <c r="J59" i="47"/>
  <c r="J58" i="47" s="1"/>
  <c r="J20" i="45" s="1"/>
  <c r="I46" i="47"/>
  <c r="L51" i="47"/>
  <c r="K46" i="47"/>
  <c r="D51" i="47"/>
  <c r="O46" i="47"/>
  <c r="C51" i="47"/>
  <c r="M51" i="47"/>
  <c r="N46" i="47"/>
  <c r="F51" i="47"/>
  <c r="H46" i="47"/>
  <c r="J46" i="47"/>
  <c r="C47" i="47"/>
  <c r="P51" i="47"/>
  <c r="G46" i="47"/>
  <c r="Q59" i="47"/>
  <c r="Q58" i="47" s="1"/>
  <c r="Q20" i="45" s="1"/>
  <c r="P46" i="47"/>
  <c r="D46" i="47"/>
  <c r="C59" i="47"/>
  <c r="C58" i="47" s="1"/>
  <c r="C20" i="45" s="1"/>
  <c r="E55" i="47"/>
  <c r="E54" i="47" s="1"/>
  <c r="E19" i="45" s="1"/>
  <c r="K54" i="47" l="1"/>
  <c r="K19" i="45" s="1"/>
  <c r="P54" i="47"/>
  <c r="P19" i="45" s="1"/>
  <c r="J54" i="47"/>
  <c r="J19" i="45" s="1"/>
  <c r="F45" i="47"/>
  <c r="F17" i="45" s="1"/>
  <c r="O50" i="47"/>
  <c r="O18" i="45" s="1"/>
  <c r="M45" i="47"/>
  <c r="M17" i="45" s="1"/>
  <c r="I54" i="47"/>
  <c r="I19" i="45" s="1"/>
  <c r="D45" i="47"/>
  <c r="D17" i="45" s="1"/>
  <c r="L54" i="47"/>
  <c r="L19" i="45" s="1"/>
  <c r="B51" i="47"/>
  <c r="Q54" i="47"/>
  <c r="Q19" i="45" s="1"/>
  <c r="M50" i="47"/>
  <c r="M18" i="45" s="1"/>
  <c r="N45" i="47"/>
  <c r="N17" i="45" s="1"/>
  <c r="B20" i="45"/>
  <c r="O54" i="47"/>
  <c r="O19" i="45" s="1"/>
  <c r="F50" i="47"/>
  <c r="F18" i="45" s="1"/>
  <c r="E50" i="47"/>
  <c r="E18" i="45" s="1"/>
  <c r="H54" i="47"/>
  <c r="H19" i="45" s="1"/>
  <c r="C54" i="47"/>
  <c r="C19" i="45" s="1"/>
  <c r="G50" i="47"/>
  <c r="G18" i="45" s="1"/>
  <c r="D54" i="47"/>
  <c r="D19" i="45" s="1"/>
  <c r="N54" i="47"/>
  <c r="N19" i="45" s="1"/>
  <c r="B48" i="47"/>
  <c r="L50" i="47"/>
  <c r="L18" i="45" s="1"/>
  <c r="P45" i="47"/>
  <c r="P17" i="45" s="1"/>
  <c r="P50" i="47"/>
  <c r="P18" i="45" s="1"/>
  <c r="Q50" i="47"/>
  <c r="Q18" i="45" s="1"/>
  <c r="K50" i="47"/>
  <c r="Q45" i="47"/>
  <c r="Q17" i="45" s="1"/>
  <c r="H45" i="47"/>
  <c r="I45" i="47"/>
  <c r="I17" i="45" s="1"/>
  <c r="M54" i="47"/>
  <c r="M19" i="45" s="1"/>
  <c r="B47" i="47"/>
  <c r="K45" i="47"/>
  <c r="K17" i="45" s="1"/>
  <c r="L45" i="47"/>
  <c r="G54" i="47"/>
  <c r="G19" i="45" s="1"/>
  <c r="C50" i="47"/>
  <c r="C18" i="45" s="1"/>
  <c r="B52" i="47"/>
  <c r="J45" i="47"/>
  <c r="J17" i="45" s="1"/>
  <c r="B58" i="47"/>
  <c r="E45" i="47"/>
  <c r="H50" i="47"/>
  <c r="H18" i="45" s="1"/>
  <c r="B46" i="47"/>
  <c r="I50" i="47"/>
  <c r="O45" i="47"/>
  <c r="F54" i="47"/>
  <c r="F19" i="45" s="1"/>
  <c r="G45" i="47"/>
  <c r="D50" i="47"/>
  <c r="J50" i="47"/>
  <c r="J18" i="45" s="1"/>
  <c r="B55" i="47"/>
  <c r="B56" i="47"/>
  <c r="C45" i="47"/>
  <c r="C17" i="45" s="1"/>
  <c r="B59" i="47"/>
  <c r="M16" i="45" l="1"/>
  <c r="M40" i="25" s="1"/>
  <c r="N62" i="47"/>
  <c r="N16" i="45"/>
  <c r="N105" i="45" s="1"/>
  <c r="M62" i="47"/>
  <c r="Q62" i="47"/>
  <c r="F16" i="45"/>
  <c r="F29" i="45" s="1"/>
  <c r="F34" i="45" s="1"/>
  <c r="F44" i="45" s="1"/>
  <c r="F48" i="45" s="1"/>
  <c r="F106" i="45" s="1"/>
  <c r="P62" i="47"/>
  <c r="D62" i="47"/>
  <c r="D18" i="45"/>
  <c r="D16" i="45" s="1"/>
  <c r="O62" i="47"/>
  <c r="O17" i="45"/>
  <c r="O16" i="45" s="1"/>
  <c r="E62" i="47"/>
  <c r="E17" i="45"/>
  <c r="E16" i="45" s="1"/>
  <c r="L62" i="47"/>
  <c r="L17" i="45"/>
  <c r="L16" i="45" s="1"/>
  <c r="K62" i="47"/>
  <c r="K18" i="45"/>
  <c r="K16" i="45" s="1"/>
  <c r="G62" i="47"/>
  <c r="G17" i="45"/>
  <c r="G16" i="45" s="1"/>
  <c r="I62" i="47"/>
  <c r="I18" i="45"/>
  <c r="I16" i="45" s="1"/>
  <c r="H62" i="47"/>
  <c r="H17" i="45"/>
  <c r="H16" i="45" s="1"/>
  <c r="C16" i="45"/>
  <c r="B19" i="45"/>
  <c r="B54" i="47"/>
  <c r="F62" i="47"/>
  <c r="J16" i="45"/>
  <c r="Q16" i="45"/>
  <c r="P16" i="45"/>
  <c r="B50" i="47"/>
  <c r="J62" i="47"/>
  <c r="B45" i="47"/>
  <c r="C62" i="47"/>
  <c r="M105" i="45" l="1"/>
  <c r="M29" i="45"/>
  <c r="M34" i="45" s="1"/>
  <c r="M44" i="45" s="1"/>
  <c r="M48" i="45" s="1"/>
  <c r="M106" i="45" s="1"/>
  <c r="N40" i="25"/>
  <c r="N29" i="45"/>
  <c r="N34" i="45" s="1"/>
  <c r="N44" i="45" s="1"/>
  <c r="N48" i="45" s="1"/>
  <c r="N106" i="45" s="1"/>
  <c r="N108" i="45" s="1"/>
  <c r="F105" i="45"/>
  <c r="F108" i="45" s="1"/>
  <c r="F40" i="25"/>
  <c r="I29" i="45"/>
  <c r="I34" i="45" s="1"/>
  <c r="I44" i="45" s="1"/>
  <c r="I48" i="45" s="1"/>
  <c r="I106" i="45" s="1"/>
  <c r="I40" i="25"/>
  <c r="I105" i="45"/>
  <c r="Q29" i="45"/>
  <c r="Q34" i="45" s="1"/>
  <c r="Q44" i="45" s="1"/>
  <c r="Q48" i="45" s="1"/>
  <c r="Q106" i="45" s="1"/>
  <c r="Q40" i="25"/>
  <c r="Q105" i="45"/>
  <c r="G29" i="45"/>
  <c r="G34" i="45" s="1"/>
  <c r="G44" i="45" s="1"/>
  <c r="G48" i="45" s="1"/>
  <c r="G106" i="45" s="1"/>
  <c r="G40" i="25"/>
  <c r="G105" i="45"/>
  <c r="L29" i="45"/>
  <c r="L34" i="45" s="1"/>
  <c r="L44" i="45" s="1"/>
  <c r="L48" i="45" s="1"/>
  <c r="L106" i="45" s="1"/>
  <c r="L40" i="25"/>
  <c r="L105" i="45"/>
  <c r="O29" i="45"/>
  <c r="O34" i="45" s="1"/>
  <c r="O44" i="45" s="1"/>
  <c r="O48" i="45" s="1"/>
  <c r="O106" i="45" s="1"/>
  <c r="O40" i="25"/>
  <c r="O105" i="45"/>
  <c r="J29" i="45"/>
  <c r="J34" i="45" s="1"/>
  <c r="J44" i="45" s="1"/>
  <c r="J48" i="45" s="1"/>
  <c r="J106" i="45" s="1"/>
  <c r="J40" i="25"/>
  <c r="J105" i="45"/>
  <c r="B17" i="45"/>
  <c r="K29" i="45"/>
  <c r="K34" i="45" s="1"/>
  <c r="K44" i="45" s="1"/>
  <c r="K48" i="45" s="1"/>
  <c r="K106" i="45" s="1"/>
  <c r="K40" i="25"/>
  <c r="K105" i="45"/>
  <c r="C29" i="45"/>
  <c r="C40" i="25"/>
  <c r="B16" i="45"/>
  <c r="C105" i="45"/>
  <c r="E29" i="45"/>
  <c r="E34" i="45" s="1"/>
  <c r="E44" i="45" s="1"/>
  <c r="E48" i="45" s="1"/>
  <c r="E106" i="45" s="1"/>
  <c r="E40" i="25"/>
  <c r="E105" i="45"/>
  <c r="D29" i="45"/>
  <c r="D34" i="45" s="1"/>
  <c r="D44" i="45" s="1"/>
  <c r="D40" i="25"/>
  <c r="D105" i="45"/>
  <c r="P29" i="45"/>
  <c r="P34" i="45" s="1"/>
  <c r="P44" i="45" s="1"/>
  <c r="P48" i="45" s="1"/>
  <c r="P106" i="45" s="1"/>
  <c r="P40" i="25"/>
  <c r="P105" i="45"/>
  <c r="B18" i="45"/>
  <c r="H29" i="45"/>
  <c r="H34" i="45" s="1"/>
  <c r="H44" i="45" s="1"/>
  <c r="H48" i="45" s="1"/>
  <c r="H106" i="45" s="1"/>
  <c r="H40" i="25"/>
  <c r="H105" i="45"/>
  <c r="B62" i="47"/>
  <c r="M108" i="45" l="1"/>
  <c r="H108" i="45"/>
  <c r="P108" i="45"/>
  <c r="L108" i="45"/>
  <c r="E108" i="45"/>
  <c r="G108" i="45"/>
  <c r="B40" i="25"/>
  <c r="K108" i="45"/>
  <c r="J108" i="45"/>
  <c r="Q108" i="45"/>
  <c r="C34" i="45"/>
  <c r="B29" i="45"/>
  <c r="D48" i="45"/>
  <c r="O108" i="45"/>
  <c r="I108" i="45"/>
  <c r="D106" i="45" l="1"/>
  <c r="D108" i="45" s="1"/>
  <c r="C44" i="45"/>
  <c r="B34" i="45"/>
  <c r="C48" i="45" l="1"/>
  <c r="B44" i="45"/>
  <c r="C106" i="45" l="1"/>
  <c r="C108" i="45" s="1"/>
  <c r="B48" i="45"/>
  <c r="N48" i="49"/>
  <c r="N54" i="48"/>
  <c r="N86" i="49"/>
  <c r="N54" i="43"/>
  <c r="N87" i="45"/>
  <c r="N71" i="43"/>
  <c r="N43" i="47"/>
  <c r="N103" i="45"/>
  <c r="N16" i="49"/>
  <c r="N14" i="45"/>
  <c r="N38" i="25"/>
  <c r="N105" i="49"/>
  <c r="N15" i="48"/>
  <c r="N34" i="43"/>
  <c r="N15" i="47"/>
  <c r="N54" i="45"/>
  <c r="J86" i="49"/>
  <c r="J15" i="48"/>
  <c r="J34" i="43"/>
  <c r="J87" i="45"/>
  <c r="J14" i="45"/>
  <c r="J54" i="48"/>
  <c r="J16" i="49"/>
  <c r="J15" i="47"/>
  <c r="J54" i="45"/>
  <c r="J48" i="49"/>
  <c r="J105" i="49"/>
  <c r="J103" i="45"/>
  <c r="J38" i="25"/>
  <c r="J43" i="47"/>
  <c r="J71" i="43"/>
  <c r="J54" i="43"/>
  <c r="F15" i="48"/>
  <c r="F38" i="25"/>
  <c r="F15" i="47"/>
  <c r="F34" i="43"/>
  <c r="F54" i="45"/>
  <c r="F16" i="49"/>
  <c r="F43" i="47"/>
  <c r="F14" i="45"/>
  <c r="F71" i="43"/>
  <c r="F105" i="49"/>
  <c r="F87" i="45"/>
  <c r="F48" i="49"/>
  <c r="F54" i="43"/>
  <c r="F103" i="45"/>
  <c r="F86" i="49"/>
  <c r="F54" i="48"/>
  <c r="Q54" i="45"/>
  <c r="Q34" i="43"/>
  <c r="Q38" i="25"/>
  <c r="Q43" i="47"/>
  <c r="Q86" i="49"/>
  <c r="Q14" i="45"/>
  <c r="Q16" i="49"/>
  <c r="Q54" i="43"/>
  <c r="Q15" i="48"/>
  <c r="Q48" i="49"/>
  <c r="Q54" i="48"/>
  <c r="Q87" i="45"/>
  <c r="Q103" i="45"/>
  <c r="Q15" i="47"/>
  <c r="Q105" i="49"/>
  <c r="Q71" i="43"/>
  <c r="M87" i="45"/>
  <c r="M48" i="49"/>
  <c r="M15" i="48"/>
  <c r="M15" i="47"/>
  <c r="M34" i="43"/>
  <c r="M38" i="25"/>
  <c r="M54" i="43"/>
  <c r="M14" i="45"/>
  <c r="M105" i="49"/>
  <c r="M86" i="49"/>
  <c r="M43" i="47"/>
  <c r="M54" i="45"/>
  <c r="M71" i="43"/>
  <c r="M103" i="45"/>
  <c r="M16" i="49"/>
  <c r="M54" i="48"/>
  <c r="I15" i="47"/>
  <c r="I105" i="49"/>
  <c r="I15" i="48"/>
  <c r="I43" i="47"/>
  <c r="I103" i="45"/>
  <c r="I48" i="49"/>
  <c r="I87" i="45"/>
  <c r="I16" i="49"/>
  <c r="I86" i="49"/>
  <c r="I38" i="25"/>
  <c r="I71" i="43"/>
  <c r="I54" i="43"/>
  <c r="I54" i="45"/>
  <c r="I34" i="43"/>
  <c r="I54" i="48"/>
  <c r="I14" i="45"/>
  <c r="E105" i="49"/>
  <c r="E54" i="43"/>
  <c r="E16" i="49"/>
  <c r="E43" i="47"/>
  <c r="E87" i="45"/>
  <c r="E54" i="45"/>
  <c r="E54" i="48"/>
  <c r="E14" i="45"/>
  <c r="E34" i="43"/>
  <c r="E71" i="43"/>
  <c r="E103" i="45"/>
  <c r="E48" i="49"/>
  <c r="E15" i="47"/>
  <c r="E38" i="25"/>
  <c r="E15" i="48"/>
  <c r="E86" i="49"/>
  <c r="P43" i="47"/>
  <c r="P15" i="47"/>
  <c r="P54" i="43"/>
  <c r="P71" i="43"/>
  <c r="P87" i="45"/>
  <c r="P105" i="49"/>
  <c r="P103" i="45"/>
  <c r="P54" i="48"/>
  <c r="P38" i="25"/>
  <c r="P14" i="45"/>
  <c r="P34" i="43"/>
  <c r="P48" i="49"/>
  <c r="P16" i="49"/>
  <c r="P15" i="48"/>
  <c r="P86" i="49"/>
  <c r="P54" i="45"/>
  <c r="L16" i="49"/>
  <c r="L71" i="43"/>
  <c r="L54" i="48"/>
  <c r="L34" i="43"/>
  <c r="L15" i="48"/>
  <c r="L54" i="45"/>
  <c r="L15" i="47"/>
  <c r="L105" i="49"/>
  <c r="L14" i="45"/>
  <c r="L54" i="43"/>
  <c r="L87" i="45"/>
  <c r="L38" i="25"/>
  <c r="L103" i="45"/>
  <c r="L43" i="47"/>
  <c r="L48" i="49"/>
  <c r="L86" i="49"/>
  <c r="H34" i="43"/>
  <c r="H15" i="48"/>
  <c r="H86" i="49"/>
  <c r="H14" i="45"/>
  <c r="H43" i="47"/>
  <c r="H105" i="49"/>
  <c r="H87" i="45"/>
  <c r="H16" i="49"/>
  <c r="H15" i="47"/>
  <c r="H54" i="45"/>
  <c r="H71" i="43"/>
  <c r="H54" i="48"/>
  <c r="H54" i="43"/>
  <c r="H38" i="25"/>
  <c r="H48" i="49"/>
  <c r="H103" i="45"/>
  <c r="D43" i="47"/>
  <c r="D15" i="48"/>
  <c r="D86" i="49"/>
  <c r="D54" i="45"/>
  <c r="D54" i="43"/>
  <c r="D105" i="49"/>
  <c r="D87" i="45"/>
  <c r="D14" i="45"/>
  <c r="D34" i="43"/>
  <c r="D48" i="49"/>
  <c r="D38" i="25"/>
  <c r="D16" i="49"/>
  <c r="D54" i="48"/>
  <c r="D103" i="45"/>
  <c r="D15" i="47"/>
  <c r="D71" i="43"/>
  <c r="O71" i="43"/>
  <c r="O54" i="43"/>
  <c r="O105" i="49"/>
  <c r="O16" i="49"/>
  <c r="O14" i="45"/>
  <c r="O43" i="47"/>
  <c r="O86" i="49"/>
  <c r="O15" i="47"/>
  <c r="O48" i="49"/>
  <c r="O38" i="25"/>
  <c r="O54" i="48"/>
  <c r="O15" i="48"/>
  <c r="O54" i="45"/>
  <c r="O87" i="45"/>
  <c r="O34" i="43"/>
  <c r="O103" i="45"/>
  <c r="K87" i="45"/>
  <c r="K86" i="49"/>
  <c r="K15" i="48"/>
  <c r="K54" i="43"/>
  <c r="K48" i="49"/>
  <c r="K103" i="45"/>
  <c r="K71" i="43"/>
  <c r="K43" i="47"/>
  <c r="K34" i="43"/>
  <c r="K14" i="45"/>
  <c r="K15" i="47"/>
  <c r="K38" i="25"/>
  <c r="K105" i="49"/>
  <c r="K54" i="48"/>
  <c r="K16" i="49"/>
  <c r="K54" i="45"/>
  <c r="G54" i="48"/>
  <c r="G48" i="49"/>
  <c r="G105" i="49"/>
  <c r="G14" i="45"/>
  <c r="G87" i="45"/>
  <c r="G38" i="25"/>
  <c r="G54" i="45"/>
  <c r="G54" i="43"/>
  <c r="G15" i="48"/>
  <c r="G71" i="43"/>
  <c r="G43" i="47"/>
  <c r="G16" i="49"/>
  <c r="G103" i="45"/>
  <c r="G15" i="47"/>
  <c r="G34" i="43"/>
  <c r="G86" i="49"/>
  <c r="C15" i="47"/>
  <c r="C43" i="47"/>
  <c r="C105" i="49"/>
  <c r="C54" i="45"/>
  <c r="C54" i="48"/>
  <c r="C16" i="49"/>
  <c r="C34" i="43"/>
  <c r="C87" i="45"/>
  <c r="C15" i="48"/>
  <c r="C14" i="45"/>
  <c r="C54" i="43"/>
  <c r="C48" i="49"/>
  <c r="C71" i="43"/>
  <c r="C38" i="25"/>
  <c r="C86" i="49"/>
  <c r="C103" i="45"/>
</calcChain>
</file>

<file path=xl/comments1.xml><?xml version="1.0" encoding="utf-8"?>
<comments xmlns="http://schemas.openxmlformats.org/spreadsheetml/2006/main">
  <authors>
    <author>DFA-SC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DFA-SC:</t>
        </r>
        <r>
          <rPr>
            <sz val="9"/>
            <color indexed="81"/>
            <rFont val="Tahoma"/>
            <family val="2"/>
          </rPr>
          <t xml:space="preserve">
(à justifier si différent du taux de 1% prescrit dans le DCE)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DFA-SC:</t>
        </r>
        <r>
          <rPr>
            <sz val="9"/>
            <color indexed="81"/>
            <rFont val="Tahoma"/>
            <family val="2"/>
          </rPr>
          <t xml:space="preserve">
Cette colonne peut être utilisée pour présenter une hypothèse constante telle que le pourcentage de chiffre d'affaire ou un taux d'évolution des charges sur la durée du contrat. 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DFA-SC:</t>
        </r>
        <r>
          <rPr>
            <sz val="9"/>
            <color indexed="81"/>
            <rFont val="Tahoma"/>
            <family val="2"/>
          </rPr>
          <t xml:space="preserve">
Cette colonne peut être utilisée pour présenter une hypothèse constante telle que le pourcentage de chiffre d'affaire ou un taux d'évolution des charges sur la durée du contrat. </t>
        </r>
      </text>
    </comment>
  </commentList>
</comments>
</file>

<file path=xl/sharedStrings.xml><?xml version="1.0" encoding="utf-8"?>
<sst xmlns="http://schemas.openxmlformats.org/spreadsheetml/2006/main" count="477" uniqueCount="280">
  <si>
    <t>Introduction au cadre de réponse financier</t>
  </si>
  <si>
    <t>A saisir par le candidat</t>
  </si>
  <si>
    <t>Nom du candidat (ou de son groupement) :</t>
  </si>
  <si>
    <t>Date</t>
  </si>
  <si>
    <t>Les cellules en bleu ciel (comme ci-contre) sont les cellules à compléter par le candidat</t>
  </si>
  <si>
    <t>Total</t>
  </si>
  <si>
    <t>Intérêts</t>
  </si>
  <si>
    <t>Produits d'exploitation</t>
  </si>
  <si>
    <t>Excédent brut d'exploitation</t>
  </si>
  <si>
    <t>Compte de résultat prévisionnel en € courants</t>
  </si>
  <si>
    <t>Résultat d'exploitation</t>
  </si>
  <si>
    <t>Résultat financier</t>
  </si>
  <si>
    <t>Résultat courant avant impôts</t>
  </si>
  <si>
    <t>Résultat net</t>
  </si>
  <si>
    <t>PLAN DE TRESORERIE PREVISIONNEL</t>
  </si>
  <si>
    <t>Simulation de la trésorerie en € courants</t>
  </si>
  <si>
    <t>Cycle d'exploitation</t>
  </si>
  <si>
    <t>+ Recettes d'exploitation encaissées</t>
  </si>
  <si>
    <t>- Dépenses d'exploitation décaissées</t>
  </si>
  <si>
    <t>= Excédent de trésorerie d'exploitation (ETE)</t>
  </si>
  <si>
    <t>- Autres charges décaissées</t>
  </si>
  <si>
    <t>- Impôts sur les sociétés</t>
  </si>
  <si>
    <t>= Flux de trésorerie d'exploitation</t>
  </si>
  <si>
    <t xml:space="preserve">Cycle d'investissement </t>
  </si>
  <si>
    <t>- Investissements initial</t>
  </si>
  <si>
    <t>= Cashflow avant financement</t>
  </si>
  <si>
    <t>Cycle de financement / Remboursement de la dette</t>
  </si>
  <si>
    <t>+ Apport en capital</t>
  </si>
  <si>
    <t>+ Dette</t>
  </si>
  <si>
    <t>= Trésorerie disponible avant service de la dette</t>
  </si>
  <si>
    <t>- Intérêts</t>
  </si>
  <si>
    <t>- Principal</t>
  </si>
  <si>
    <t>- Annuité</t>
  </si>
  <si>
    <t>= Trésorerie disponible après le service de la dette</t>
  </si>
  <si>
    <t>Cycle de cession d'immobilisation</t>
  </si>
  <si>
    <t>+ Cession immobilisation</t>
  </si>
  <si>
    <t xml:space="preserve"> Cumul de trésorerie</t>
  </si>
  <si>
    <t>Trésorerie - Ouverture</t>
  </si>
  <si>
    <t>Trésorerie - Clôture</t>
  </si>
  <si>
    <t>CADRE DE REPONSE FINANCIER</t>
  </si>
  <si>
    <t>DIRECTION DES FINANCES ET DES ACHATS</t>
  </si>
  <si>
    <t>SERVICE DES CONCESSIONS</t>
  </si>
  <si>
    <t>Redevance variable</t>
  </si>
  <si>
    <t>Les cellules en bleu ciel sont les cellules à compléter par le candidat.</t>
  </si>
  <si>
    <t xml:space="preserve">Total </t>
  </si>
  <si>
    <t xml:space="preserve">Le candidat est libre d'ajouter des lignes supplémentaires qui ne figureraient pas dans les tableaux s'il le juge utile à une meilleure compréhension de son offre. </t>
  </si>
  <si>
    <t>Service et accueil</t>
  </si>
  <si>
    <t>Restauration dont</t>
  </si>
  <si>
    <t>- Cuisinier</t>
  </si>
  <si>
    <t>- Chef cuisinier</t>
  </si>
  <si>
    <t>Responsable d'établissement</t>
  </si>
  <si>
    <t>Autre (à préciser) … :</t>
  </si>
  <si>
    <t>Achat de meubles, logiciels et autre outil ou matériel amortissable</t>
  </si>
  <si>
    <t>Nombre d'items acquis (#)</t>
  </si>
  <si>
    <t>Prix Moyen d'un item (€)</t>
  </si>
  <si>
    <t>Durée d'amortissement (#)</t>
  </si>
  <si>
    <t>TOTAL (€)</t>
  </si>
  <si>
    <t>Coût total (€)</t>
  </si>
  <si>
    <t>Fournitures, entretien et bureau</t>
  </si>
  <si>
    <t>Achat de matériel et consommables</t>
  </si>
  <si>
    <t>CALCUL DE LA MARGE NETTE</t>
  </si>
  <si>
    <t>Marge nette du projet</t>
  </si>
  <si>
    <t>Marge nette</t>
  </si>
  <si>
    <t>Fréquentation restaurant</t>
  </si>
  <si>
    <t>Fréquentation (#)</t>
  </si>
  <si>
    <t>Poste de travaux n°1 (a)…</t>
  </si>
  <si>
    <t>Poste de travaux n°2 (a)…</t>
  </si>
  <si>
    <t>dont destiné à la restauration</t>
  </si>
  <si>
    <t>Année 1</t>
  </si>
  <si>
    <t>Année 2</t>
  </si>
  <si>
    <t>Année 3</t>
  </si>
  <si>
    <t>Année 4</t>
  </si>
  <si>
    <t>Année 5</t>
  </si>
  <si>
    <t>Le mécanisme de redevance est indicatif et présenté à titre d'exemple. Le candidat est libre de proposer tout taux ou seuil de redevance.</t>
  </si>
  <si>
    <t>Seuil 1 de CA en € HT</t>
  </si>
  <si>
    <t>Seuil 2 de CA en € HT</t>
  </si>
  <si>
    <t>Redevance minimum garantie indexée</t>
  </si>
  <si>
    <t>Seuil 3 de CA en € HT</t>
  </si>
  <si>
    <t>- Dont Extra pour haute saison</t>
  </si>
  <si>
    <t>Proposition de redevance minimum garantie annuelle du candidat</t>
  </si>
  <si>
    <t>Les montants proposés doivent être exprimés en euros HT valeur janvier 2019.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</si>
  <si>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</si>
  <si>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</si>
  <si>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</si>
  <si>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</si>
  <si>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</si>
  <si>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</si>
  <si>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</si>
  <si>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</si>
  <si>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</si>
  <si>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</si>
  <si>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dont destiné à l'activité annexe</t>
  </si>
  <si>
    <t>Fréquentation activités annexes (si applicable)</t>
  </si>
  <si>
    <t>Assurances</t>
  </si>
  <si>
    <t>Honoraires et commissions</t>
  </si>
  <si>
    <t>Activités annexes dont</t>
  </si>
  <si>
    <t>Fréquentation bar, café</t>
  </si>
  <si>
    <t>En nombre d'ETP (Equivalent Temps Plein) (b)</t>
  </si>
  <si>
    <t>Bar-café dont</t>
  </si>
  <si>
    <t>A. Charges de personnel</t>
  </si>
  <si>
    <t>(b) Préciser uniquement les moyens humains et matériels dédiés au contrat</t>
  </si>
  <si>
    <t>Redevance versée à la Ville de Paris</t>
  </si>
  <si>
    <t>- Renouvellement</t>
  </si>
  <si>
    <t xml:space="preserve">
Mairie de Paris
CONVENTION D’OCCUPATION DU DOMAINE PUBLIC MUNICIPAL
POUR L’OCCUPATION ET L’EXPLOITATION DE L’ETABLISSEMENT FORGE ET BELVEDERE
</t>
  </si>
  <si>
    <t>Poste de travaux n°3 (a)…</t>
  </si>
  <si>
    <t>Poste de travaux n°4 (a)…</t>
  </si>
  <si>
    <t>Honoraires</t>
  </si>
  <si>
    <t>Poste d'honoraires n°1 (a)…</t>
  </si>
  <si>
    <t>Poste d'honoraires n°2 (a)…</t>
  </si>
  <si>
    <t>Poste d'honoraires n°3 (a)…</t>
  </si>
  <si>
    <t>Poste d'honoraires n°4 (a)…</t>
  </si>
  <si>
    <t>…</t>
  </si>
  <si>
    <t xml:space="preserve">Travaux </t>
  </si>
  <si>
    <t>Meubles (a)</t>
  </si>
  <si>
    <t>Logiciels, prestations informatiques (a)</t>
  </si>
  <si>
    <t>Matériel (a)</t>
  </si>
  <si>
    <t>Autre (a)</t>
  </si>
  <si>
    <t>(a) à détailler</t>
  </si>
  <si>
    <t>B. Achats de marchandises</t>
  </si>
  <si>
    <t>Les cellules en bleu ciel sont les cellules à compléter par le candidat</t>
  </si>
  <si>
    <t>Le candidat est libre d'ajouter des lignes supplémentaires qui ne figureraient pas dans les tableaux s'il le juge utile.</t>
  </si>
  <si>
    <t>PRODUITS D'EXPLOITATION</t>
  </si>
  <si>
    <t>En € HT Valeur 2019</t>
  </si>
  <si>
    <t>1. Produits liés aux activités de restauration</t>
  </si>
  <si>
    <t>Restauration</t>
  </si>
  <si>
    <t>Autres : … (a)</t>
  </si>
  <si>
    <t>Vente de boisson</t>
  </si>
  <si>
    <t>4. Autres produits d'exploitation (a)</t>
  </si>
  <si>
    <t>(a) A détailler par le candidat</t>
  </si>
  <si>
    <t>3. Produits liés à l'activité annexes (a)</t>
  </si>
  <si>
    <t>CADRE DE REPONSE FINANCIER 
C - CHARGES D'EXPLOITATION</t>
  </si>
  <si>
    <t>1. Travaux</t>
  </si>
  <si>
    <t>Meubles</t>
  </si>
  <si>
    <t>Logiciels, prestations informatiques</t>
  </si>
  <si>
    <t>Matériel</t>
  </si>
  <si>
    <t>Travaux liés à la Forge</t>
  </si>
  <si>
    <t>Travaux liés au Belvédère</t>
  </si>
  <si>
    <t>2. Investissements corporels (a)</t>
  </si>
  <si>
    <t>3. Investissements incorporels (a)</t>
  </si>
  <si>
    <t>Autres travaux (a)</t>
  </si>
  <si>
    <t>CALCUL DU TRI PROJET</t>
  </si>
  <si>
    <t>Estimation du TRI projet K€ courants</t>
  </si>
  <si>
    <t>Investissement</t>
  </si>
  <si>
    <t>Flux généré par le projet (EBE)</t>
  </si>
  <si>
    <t>Variation de BFR (éventuelle)</t>
  </si>
  <si>
    <t>- Impôt sur les sociétés sur IS normatif (a)</t>
  </si>
  <si>
    <t>Cash flow global sur IS normatif</t>
  </si>
  <si>
    <t>Taux de rentabilité interne (TRI) projet</t>
  </si>
  <si>
    <t/>
  </si>
  <si>
    <t>Ticket moyen (€)</t>
  </si>
  <si>
    <t>2. Produits liés à l'activité café-bar</t>
  </si>
  <si>
    <t>Boissons</t>
  </si>
  <si>
    <t>Impôts et taxes</t>
  </si>
  <si>
    <t>Eau, électricité et gaz</t>
  </si>
  <si>
    <t>Gros entretien et renouvellement (GER)</t>
  </si>
  <si>
    <t>Dépenses de personnel</t>
  </si>
  <si>
    <t>Entretien et réparations</t>
  </si>
  <si>
    <t>4. Autres charges d'exploitation</t>
  </si>
  <si>
    <t>TOTAL (1+2+3+4)</t>
  </si>
  <si>
    <r>
      <rPr>
        <b/>
        <u/>
        <sz val="16"/>
        <color rgb="FF071F32"/>
        <rFont val="Arial"/>
        <family val="2"/>
      </rPr>
      <t>Intitulé de la consultation</t>
    </r>
    <r>
      <rPr>
        <b/>
        <sz val="16"/>
        <color rgb="FF071F32"/>
        <rFont val="Arial"/>
        <family val="2"/>
      </rPr>
      <t xml:space="preserve"> : </t>
    </r>
  </si>
  <si>
    <t>CONVENTION D’OCCUPATION DU DOMAINE PUBLIC MUNICIPAL POUR 
L’OCCUPATION ET L’EXPLOITATION DE L’ETABLISSEMENT FORGE ET BELVEDERE</t>
  </si>
  <si>
    <r>
      <rPr>
        <b/>
        <u/>
        <sz val="16"/>
        <color rgb="FF071F32"/>
        <rFont val="Arial"/>
        <family val="2"/>
      </rPr>
      <t>Numéro de la consultation</t>
    </r>
    <r>
      <rPr>
        <b/>
        <sz val="16"/>
        <color rgb="FF071F32"/>
        <rFont val="Arial"/>
        <family val="2"/>
      </rPr>
      <t xml:space="preserve"> : </t>
    </r>
  </si>
  <si>
    <t>B. Charges d'exploitation hors personnel et achats de marchandises</t>
  </si>
  <si>
    <t>Location de matériel</t>
  </si>
  <si>
    <t>Durée d'amortissement</t>
  </si>
  <si>
    <t>S'il le juge utile, il est également libre de proposer une décomposition plus fine des investissements.</t>
  </si>
  <si>
    <t>Dotations aux amortissements liées aux meubles</t>
  </si>
  <si>
    <t>Dotations aux amortissement liées aux logiciels, prestations informatiques</t>
  </si>
  <si>
    <t>Dotations aux amortissement liées aux matériel</t>
  </si>
  <si>
    <t>Dotations aux amortissement liées aux autres investissements corporels (a)</t>
  </si>
  <si>
    <t>Dotations aux amortissement liées aux autres investissements incorporels (a)</t>
  </si>
  <si>
    <t>CADRE DE REPONSE FINANCIER 
B - PRODUITS D'EXPLOITATION</t>
  </si>
  <si>
    <t>TOTAL annuel</t>
  </si>
  <si>
    <t>TOTAL annuel (1 + 2 +3)</t>
  </si>
  <si>
    <t>Total annuel (1+2+3+4)</t>
  </si>
  <si>
    <t>Tableau des emplois/ressources en € courants</t>
  </si>
  <si>
    <t>Emploi</t>
  </si>
  <si>
    <t>Coût d'investissement</t>
  </si>
  <si>
    <t>Besoin en Fond de Roulement</t>
  </si>
  <si>
    <t>Ressources</t>
  </si>
  <si>
    <t xml:space="preserve">Apport en capital </t>
  </si>
  <si>
    <t>Dette</t>
  </si>
  <si>
    <t>Autofinancement</t>
  </si>
  <si>
    <t>Montant de la dette</t>
  </si>
  <si>
    <t>Taux d'intérêt annuel</t>
  </si>
  <si>
    <t>Nombre d'années de remboursement</t>
  </si>
  <si>
    <t>Remboursement annuel</t>
  </si>
  <si>
    <t>Remboursement du principal</t>
  </si>
  <si>
    <t>Principal restant dû en fin d'année</t>
  </si>
  <si>
    <t>Part du financement par emprunt</t>
  </si>
  <si>
    <t>CHARGES D'EXPLOITATION</t>
  </si>
  <si>
    <t>TABLEAU DE FINANCEMENT</t>
  </si>
  <si>
    <t>Caractéristiques de l'emprunt bancaire</t>
  </si>
  <si>
    <t>Echéancier de dette</t>
  </si>
  <si>
    <t>REDEVANCE PREVISIONNELLE</t>
  </si>
  <si>
    <t>MECANISME DE REDEVANCE</t>
  </si>
  <si>
    <t>COMPTES DE RESULTAT PREVISIONNELS</t>
  </si>
  <si>
    <t>INVESTISSEMENTS LIES A LA FORGE</t>
  </si>
  <si>
    <t>INVESTISSEMENTS LIES AU BELVEDERE</t>
  </si>
  <si>
    <t>FINANCEMENT DES INVESTISSEMENTS</t>
  </si>
  <si>
    <t>PLAN D'INVESTISSEMENT</t>
  </si>
  <si>
    <t>PLAN D'AMORTISSEMENT</t>
  </si>
  <si>
    <t>CADRE DE REPONSE FINANCIER 
A - INVESTISSEMENT</t>
  </si>
  <si>
    <t>FINANCEMENT BANCAIRE</t>
  </si>
  <si>
    <t>Caractéristiques du financement bancaire</t>
  </si>
  <si>
    <t>Total des produits d'exploitation</t>
  </si>
  <si>
    <t>Montant reversé en % des produits d'exploitation pour le seuil 1 de CA (a)</t>
  </si>
  <si>
    <t>Montant reversé en % des produits d'exploitation pour le seuil 2 de CA (a)</t>
  </si>
  <si>
    <t>Montant reversé en % des produits d'exploitation pour le seuil 3 de CA (a)</t>
  </si>
  <si>
    <t>Le candidat est libre de modifier des formules ou d'ajouter des lignes de supplémentaires qui ne figureraient pas dans les tableaux s'il le juge utile.</t>
  </si>
  <si>
    <t>CHARGES D'EXPLOITATION (HORS REDEVANCE)</t>
  </si>
  <si>
    <t>Le candidat est libre de mofifier des formules ou d'ajouter des lignes supplémentaires qui ne figureraient pas dans les tableaux s'il le juge utile.</t>
  </si>
  <si>
    <t>- Charges d'exploitation</t>
  </si>
  <si>
    <t>- Autres charges d'exploitation</t>
  </si>
  <si>
    <t>- Dotations aux amortissements</t>
  </si>
  <si>
    <t>- Dotations aux provisions</t>
  </si>
  <si>
    <t>- Charges financières</t>
  </si>
  <si>
    <t>- Frais bancaires</t>
  </si>
  <si>
    <t>+ Produits financiers</t>
  </si>
  <si>
    <t>+ Produits liés aux activités de restauration</t>
  </si>
  <si>
    <t>+ Produits d'exploitation</t>
  </si>
  <si>
    <t>+ Produits liés à l'activité de café-bar</t>
  </si>
  <si>
    <t xml:space="preserve"> + Produits liés aux activités annexes</t>
  </si>
  <si>
    <t xml:space="preserve"> + Autres produits d'exploitations</t>
  </si>
  <si>
    <t>CADRE DE REPONSE FINANCIER
D - REDEVANCE</t>
  </si>
  <si>
    <t>(a) Les produits d'exploitation visés sont l'ensemble des produits décrits dans la feuille "E - Comptes prévisionnels". Ce taux s'applique dès le 1er euro.</t>
  </si>
  <si>
    <t>Coefficient d'indexation</t>
  </si>
  <si>
    <t>Taux d'inflation</t>
  </si>
  <si>
    <t>Cout moyen d'un ETP (€) (c)</t>
  </si>
  <si>
    <t>(c) Coût salarial moyen par année pour 1 ETP, participation variable incluse</t>
  </si>
  <si>
    <t>Hypothèse d'inflation</t>
  </si>
  <si>
    <t>En € courant HT</t>
  </si>
  <si>
    <t>Dotations aux amortissement liés aux travaux (a)</t>
  </si>
  <si>
    <t>Le candidat devra veiller à la cohérence des hypothèses avec les Comptes prévisionnels</t>
  </si>
  <si>
    <t>Hypothèse d'indexation</t>
  </si>
  <si>
    <t>Taux</t>
  </si>
  <si>
    <t>Autres :…(a)</t>
  </si>
  <si>
    <t>Achats de marchandises (b)</t>
  </si>
  <si>
    <t>Autres charges d'exploitations (b)</t>
  </si>
  <si>
    <t>dont destiné au café-bar</t>
  </si>
  <si>
    <t>En € HT courant</t>
  </si>
  <si>
    <t>Produits alimentaires</t>
  </si>
  <si>
    <t>Autres achats (a)</t>
  </si>
  <si>
    <t>(a) A détailler : nature du poste, hypothèses sous-jacentes.</t>
  </si>
  <si>
    <t>- dont déjeuner</t>
  </si>
  <si>
    <t>- dont diner</t>
  </si>
  <si>
    <t>Gros-œuvre / travaux de structure</t>
  </si>
  <si>
    <t>Travaux inhérent à l'activité (b)</t>
  </si>
  <si>
    <t>(b) Aménagement intérieur, cuisine…etc.</t>
  </si>
  <si>
    <t>1. Achats de marchandises liées à l'activité de restauration</t>
  </si>
  <si>
    <t>2. Achats de marchandises liées à l'activité de café-bar</t>
  </si>
  <si>
    <t>3. Achats de marchandises liées à l'activité annexe</t>
  </si>
  <si>
    <t>Achats de produits alimentaires</t>
  </si>
  <si>
    <t xml:space="preserve">Achats de boissons </t>
  </si>
  <si>
    <t>Autres achats</t>
  </si>
  <si>
    <t>- Achats de marchandises liées à l'activité de restauration</t>
  </si>
  <si>
    <t>- Achats de marchandises liées à l'activité de café-bar</t>
  </si>
  <si>
    <t>- Achats de marchandises liées à l'activité annexe</t>
  </si>
  <si>
    <t>CADRE DE REPONSE FINANCIER
DETAIL DES HYPOTHESES D'EXPLOITATION</t>
  </si>
  <si>
    <t>CADRE DE REPONSE FINANCIER
DETAIL DES HYPOTHESES D'INVESTISSEMENT</t>
  </si>
  <si>
    <t>Tous les montants de ces tableaux doivent être en cohérence avec l'ensemble des feuilles précédentes.</t>
  </si>
  <si>
    <r>
      <t xml:space="preserve">Décomposition des produits d'exploitation 
</t>
    </r>
    <r>
      <rPr>
        <b/>
        <u/>
        <sz val="11"/>
        <color theme="0"/>
        <rFont val="Calibri"/>
        <family val="2"/>
        <scheme val="minor"/>
      </rPr>
      <t>En € HT Valeur 2019</t>
    </r>
  </si>
  <si>
    <r>
      <t xml:space="preserve">Décomposition des produits d'exploitation 
</t>
    </r>
    <r>
      <rPr>
        <b/>
        <u/>
        <sz val="11"/>
        <color theme="0"/>
        <rFont val="Calibri"/>
        <family val="2"/>
        <scheme val="minor"/>
      </rPr>
      <t>En € courant HT</t>
    </r>
  </si>
  <si>
    <r>
      <t xml:space="preserve">Décomposition des charges d'exploitation 
</t>
    </r>
    <r>
      <rPr>
        <b/>
        <u/>
        <sz val="11"/>
        <color theme="0"/>
        <rFont val="Calibri"/>
        <family val="2"/>
        <scheme val="minor"/>
      </rPr>
      <t>En €HT Valeur 2019</t>
    </r>
  </si>
  <si>
    <r>
      <t xml:space="preserve">Décomposition des charges d'exploitation 
</t>
    </r>
    <r>
      <rPr>
        <b/>
        <u/>
        <sz val="11"/>
        <color theme="0"/>
        <rFont val="Calibri"/>
        <family val="2"/>
        <scheme val="minor"/>
      </rPr>
      <t>En € courant HT</t>
    </r>
  </si>
  <si>
    <t>A. Plan d'investissement en euros constant</t>
  </si>
  <si>
    <t>B. Plan d'investissement en euros courant</t>
  </si>
  <si>
    <t>A. Produits d'exploitation en euros constant</t>
  </si>
  <si>
    <t>B. Produits d'exploitation en euros courant</t>
  </si>
  <si>
    <t>A. Charges d'exploitation (hors redevance) en euros constant</t>
  </si>
  <si>
    <t>B. Charges d'exploitation (hors redevance) en euros courant</t>
  </si>
  <si>
    <t>A. Redevance minimum garantie</t>
  </si>
  <si>
    <t>B. Redevance variable</t>
  </si>
  <si>
    <t>Proposition de taux d'indexation de redevance minimum garantie (b)</t>
  </si>
  <si>
    <t>(b) à détailler selon l'indice ou le panier d'indices retenu (maximum 3 indices)</t>
  </si>
  <si>
    <t>INFLATION</t>
  </si>
  <si>
    <t>CADRE DE REPONSE FINANCIER
E - COMPTES PREVISIONNELS</t>
  </si>
  <si>
    <t>- Redevance Ville de Paris (a)</t>
  </si>
  <si>
    <t>(a) La prévision de redevance doit être en cohérence avec la feuillet "D - Redevance" (taux de redevance variable proposé et RMG).</t>
  </si>
  <si>
    <t xml:space="preserve">(b) A calculer sur la base du résultat d'exploitation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</si>
</sst>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,##0&quot;  &quot;;\(#,##0\)&quot; &quot;"/>
    <numFmt numFmtId="166" formatCode="#,##0,;\-#,##0,"/>
    <numFmt numFmtId="167" formatCode="0.0%"/>
    <numFmt numFmtId="168" formatCode="_-* #,##0.00_-;_-* #,##0.00\-;_-* &quot;-&quot;??_-;_-@_-"/>
    <numFmt numFmtId="169" formatCode="_-* #,##0\ _€_-;\-* #,##0\ _€_-;_-* &quot;-&quot;??\ _€_-;_-@_-"/>
    <numFmt numFmtId="170" formatCode="#,##0_ ;\-#,##0\ "/>
    <numFmt numFmtId="171" formatCode="_-* #,##0.00\ _F_-;\-* #,##0.00\ _F_-;_-* &quot;-&quot;??\ _F_-;_-@_-"/>
    <numFmt numFmtId="172" formatCode="_-* #,##0.00\ &quot;F&quot;_-;\-* #,##0.00\ &quot;F&quot;_-;_-* &quot;-&quot;??\ &quot;F&quot;_-;_-@_-"/>
    <numFmt numFmtId="173" formatCode="#,##0.00_ ;[Red]\-#,##0.00\ "/>
    <numFmt numFmtId="174" formatCode="#,##0;\-#,##0;\-"/>
    <numFmt numFmtId="175" formatCode="0.00%;\-0.00%;\-"/>
    <numFmt numFmtId="176" formatCode="&quot;$&quot;\ \ \ #,##0;\(&quot;$&quot;\ \ \ #,##0\)"/>
    <numFmt numFmtId="177" formatCode="#,##0;\(#,##0\);&quot;-&quot;"/>
    <numFmt numFmtId="178" formatCode="#,##0\ ;\(#,##0\);&quot; &quot;"/>
    <numFmt numFmtId="179" formatCode="#,##0\ ;\(#,##0\);&quot;- &quot;"/>
    <numFmt numFmtId="180" formatCode="#,##0_);[Red]\(#,##0\);&quot;-&quot;_);[Blue]&quot;Error-&quot;@"/>
    <numFmt numFmtId="181" formatCode="#,##0.0_);[Red]\(#,##0.0\);&quot;-&quot;_);[Blue]&quot;Error-&quot;@"/>
    <numFmt numFmtId="182" formatCode="#,##0.00_);[Red]\(#,##0.00\);&quot;-&quot;_);[Blue]&quot;Error-&quot;@"/>
    <numFmt numFmtId="183" formatCode="dd/mm/yy_)"/>
    <numFmt numFmtId="184" formatCode="0%_);[Red]\-0%_);0%_);[Blue]&quot;Error-&quot;@"/>
    <numFmt numFmtId="185" formatCode="_-* #,##0_-;\-* #,##0_-;_-* &quot;-&quot;_-;_-@_-"/>
    <numFmt numFmtId="186" formatCode="_-* #,##0.00_-;\-* #,##0.00_-;_-* &quot;-&quot;??_-;_-@_-"/>
    <numFmt numFmtId="187" formatCode="#,##0.000_);\(#,##0.000\)"/>
    <numFmt numFmtId="188" formatCode="#,##0.00;\(#,##0.00\);&quot;&quot;"/>
    <numFmt numFmtId="189" formatCode="_ &quot;$&quot;* #,##0.00_ ;_ &quot;$&quot;* \-#,##0.00_ ;_ &quot;$&quot;* &quot;-&quot;??_ ;_ @_ "/>
    <numFmt numFmtId="190" formatCode="\G\é\n\é\r\a\l"/>
    <numFmt numFmtId="191" formatCode="_(&quot;$&quot;* #,##0_);_(&quot;$&quot;* \(#,##0\);_(&quot;$&quot;* &quot;-&quot;_);_(@_)"/>
    <numFmt numFmtId="192" formatCode="_(* #,###.0_);_(* \(#,###.0\);_(* &quot;-&quot;?_);_(@_)"/>
    <numFmt numFmtId="193" formatCode="_(* #,##0.0_);[Black]_*\ \(#,##0.0\);_(@_)"/>
    <numFmt numFmtId="194" formatCode="_-* #,##0\ _D_M_-;\-* #,##0\ _D_M_-;_-* &quot;-&quot;\ _D_M_-;_-@_-"/>
    <numFmt numFmtId="195" formatCode="_-* #,##0.00\ _D_M_-;\-* #,##0.00\ _D_M_-;_-* &quot;-&quot;??\ _D_M_-;_-@_-"/>
    <numFmt numFmtId="196" formatCode="\ &quot;ERROR&quot;;\(#,##0\);&quot;OK&quot;"/>
    <numFmt numFmtId="197" formatCode="_-* #,##0.00\ [$€]_-;\-* #,##0.00\ [$€]_-;_-* &quot;-&quot;??\ [$€]_-;_-@_-"/>
    <numFmt numFmtId="198" formatCode="_(\ #,##0.0_%_);_(\ \(#,##0.0_%\);_(\ &quot; - &quot;_%_);_(@_)"/>
    <numFmt numFmtId="199" formatCode="_(\ #,##0.0%_);_(\ \(#,##0.0%\);_(\ &quot; - &quot;\%_);_(@_)"/>
    <numFmt numFmtId="200" formatCode="#,##0_);\(#,##0\);&quot; - &quot;_);@_)"/>
    <numFmt numFmtId="201" formatCode="\ #,##0.0_);\(#,##0.0\);&quot; - &quot;_);@_)"/>
    <numFmt numFmtId="202" formatCode="\ #,##0.00_);\(#,##0.00\);&quot; - &quot;_);@_)"/>
    <numFmt numFmtId="203" formatCode="\ #,##0.000_);\(#,##0.000\);&quot; - &quot;_);@_)"/>
    <numFmt numFmtId="204" formatCode="d\ mmmm\ yyyy"/>
    <numFmt numFmtId="205" formatCode="#,##0;[Red]\(#,##0\);0"/>
    <numFmt numFmtId="206" formatCode="#,##0_);\(#,##0\);&quot;-&quot;_)"/>
    <numFmt numFmtId="207" formatCode="#,##0.0\ ;\(#,##0.0\);&quot;- &quot;"/>
    <numFmt numFmtId="208" formatCode="#,##0;[Red]&quot;-&quot;#,##0"/>
    <numFmt numFmtId="209" formatCode="#,##0_);\(#,##0\)"/>
    <numFmt numFmtId="210" formatCode="&quot; F&quot;#,##0\ ;\(&quot; F&quot;#,##0\)"/>
    <numFmt numFmtId="211" formatCode="#,##0&quot;  &quot;;\(#,##0\)\ "/>
    <numFmt numFmtId="212" formatCode="0.00_)"/>
    <numFmt numFmtId="213" formatCode="#,##0_ ;[Red]\-#,##0\ "/>
    <numFmt numFmtId="214" formatCode="#,##0.000_ ;[Red]\-#,##0.000\ "/>
    <numFmt numFmtId="215" formatCode="dd/mm/yy;@"/>
    <numFmt numFmtId="216" formatCode="#,##0.0_ ;[Red]\-#,##0.0\ "/>
    <numFmt numFmtId="217" formatCode="#,##0.0"/>
    <numFmt numFmtId="218" formatCode="0.00;[Red]0.00"/>
    <numFmt numFmtId="219" formatCode="_-* #,##0_-;[Blue]\ _ \(#,###\)_ ;_-* &quot;-&quot;??_-;_-@_-"/>
    <numFmt numFmtId="220" formatCode="_-* #,##0\ _k_r_-;\-* #,##0\ _k_r_-;_-* &quot;-&quot;\ _k_r_-;_-@_-"/>
    <numFmt numFmtId="221" formatCode="_-* #,##0\ &quot;kr&quot;_-;\-* #,##0\ &quot;kr&quot;_-;_-* &quot;-&quot;\ &quot;kr&quot;_-;_-@_-"/>
    <numFmt numFmtId="222" formatCode="_-* #,##0\ &quot;DM&quot;_-;\-* #,##0\ &quot;DM&quot;_-;_-* &quot;-&quot;\ &quot;DM&quot;_-;_-@_-"/>
    <numFmt numFmtId="223" formatCode="_-* #,##0.00\ &quot;DM&quot;_-;\-* #,##0.00\ &quot;DM&quot;_-;_-* &quot;-&quot;??\ &quot;DM&quot;_-;_-@_-"/>
    <numFmt numFmtId="224" formatCode="#,##0,&quot; K€&quot;;\-#,##0,&quot; K€&quot;"/>
    <numFmt numFmtId="225" formatCode="_-* #,##0.0000\ _€_-;\-* #,##0.0000\ _€_-;_-* &quot;-&quot;??\ _€_-;_-@_-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i/>
      <sz val="8"/>
      <name val="Univers (WN)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3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rgb="FF9C6500"/>
      <name val="Arial"/>
      <family val="2"/>
    </font>
    <font>
      <sz val="10"/>
      <color rgb="FF9C6500"/>
      <name val="Times New Roman"/>
      <family val="1"/>
    </font>
    <font>
      <sz val="10"/>
      <name val="Courier"/>
      <family val="3"/>
    </font>
    <font>
      <b/>
      <sz val="20"/>
      <color theme="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4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0"/>
      <name val="Comic Sans MS"/>
      <family val="4"/>
    </font>
    <font>
      <sz val="10"/>
      <color theme="1"/>
      <name val="VERNADA"/>
      <family val="2"/>
    </font>
    <font>
      <sz val="9"/>
      <name val="Verdana"/>
      <family val="2"/>
    </font>
    <font>
      <sz val="12"/>
      <name val="Tms Rmn"/>
    </font>
    <font>
      <i/>
      <sz val="10"/>
      <color indexed="32"/>
      <name val="Arial Narrow"/>
      <family val="2"/>
    </font>
    <font>
      <b/>
      <sz val="7"/>
      <name val="Arial"/>
      <family val="2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color indexed="63"/>
      <name val="Verdana"/>
      <family val="2"/>
    </font>
    <font>
      <b/>
      <sz val="10"/>
      <color indexed="24"/>
      <name val="Times New Roman"/>
      <family val="1"/>
    </font>
    <font>
      <sz val="12"/>
      <color indexed="24"/>
      <name val="Times New Roman"/>
      <family val="1"/>
    </font>
    <font>
      <b/>
      <sz val="7"/>
      <color indexed="1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u/>
      <sz val="11"/>
      <color theme="10"/>
      <name val="Calibri"/>
      <family val="2"/>
    </font>
    <font>
      <sz val="7"/>
      <name val="Arial"/>
      <family val="2"/>
    </font>
    <font>
      <sz val="8"/>
      <name val="Helv"/>
    </font>
    <font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12"/>
      <name val="Tms Rmn"/>
    </font>
    <font>
      <sz val="12"/>
      <name val="Helv"/>
    </font>
    <font>
      <u val="singleAccounting"/>
      <sz val="10"/>
      <name val="Times New Roman"/>
      <family val="1"/>
    </font>
    <font>
      <b/>
      <sz val="11"/>
      <name val="Arial"/>
      <family val="2"/>
    </font>
    <font>
      <sz val="6"/>
      <name val="DUTCH"/>
    </font>
    <font>
      <b/>
      <u/>
      <sz val="10"/>
      <name val="MS Sans Serif"/>
      <family val="2"/>
    </font>
    <font>
      <b/>
      <sz val="14"/>
      <name val="Helv"/>
    </font>
    <font>
      <sz val="10"/>
      <name val="SWISS"/>
    </font>
    <font>
      <sz val="6"/>
      <color indexed="10"/>
      <name val="Trebuchet MS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71F32"/>
      <name val="Arial"/>
      <family val="2"/>
    </font>
    <font>
      <b/>
      <u/>
      <sz val="16"/>
      <color rgb="FF071F32"/>
      <name val="Arial"/>
      <family val="2"/>
    </font>
    <font>
      <b/>
      <sz val="14"/>
      <color rgb="FF071F3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71F32"/>
      <name val="Calibri"/>
      <family val="2"/>
      <scheme val="minor"/>
    </font>
    <font>
      <b/>
      <u/>
      <sz val="12"/>
      <color rgb="FF071F32"/>
      <name val="Calibri"/>
      <family val="2"/>
      <scheme val="minor"/>
    </font>
    <font>
      <b/>
      <i/>
      <sz val="12"/>
      <color rgb="FFBF9A00"/>
      <name val="Calibri"/>
      <family val="2"/>
      <scheme val="minor"/>
    </font>
    <font>
      <sz val="10"/>
      <color rgb="FFBF9A00"/>
      <name val="Calibri"/>
      <family val="2"/>
      <scheme val="minor"/>
    </font>
    <font>
      <sz val="10"/>
      <color rgb="FF071F32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rgb="FF071F32"/>
      <name val="Calibri"/>
      <family val="2"/>
      <scheme val="minor"/>
    </font>
    <font>
      <b/>
      <i/>
      <sz val="10"/>
      <color rgb="FFBF9A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u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41"/>
      </patternFill>
    </fill>
    <fill>
      <patternFill patternType="lightUp">
        <fgColor indexed="43"/>
      </patternFill>
    </fill>
    <fill>
      <patternFill patternType="solid">
        <fgColor indexed="41"/>
        <bgColor indexed="47"/>
      </patternFill>
    </fill>
    <fill>
      <patternFill patternType="solid">
        <fgColor indexed="43"/>
        <bgColor indexed="45"/>
      </patternFill>
    </fill>
    <fill>
      <patternFill patternType="solid">
        <fgColor indexed="41"/>
        <b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3"/>
      </patternFill>
    </fill>
    <fill>
      <patternFill patternType="solid">
        <fgColor indexed="31"/>
        <bgColor indexed="43"/>
      </patternFill>
    </fill>
    <fill>
      <patternFill patternType="mediumGray">
        <fgColor indexed="19"/>
      </patternFill>
    </fill>
    <fill>
      <patternFill patternType="darkGray">
        <fgColor indexed="19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1"/>
        <bgColor indexed="22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rgb="FF071F32"/>
        <bgColor indexed="64"/>
      </patternFill>
    </fill>
    <fill>
      <patternFill patternType="solid">
        <fgColor rgb="FF155D95"/>
        <bgColor indexed="64"/>
      </patternFill>
    </fill>
    <fill>
      <patternFill patternType="solid">
        <fgColor rgb="FF126F67"/>
        <bgColor indexed="64"/>
      </patternFill>
    </fill>
    <fill>
      <patternFill patternType="solid">
        <fgColor rgb="FFB4B4B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9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71F32"/>
      </left>
      <right/>
      <top style="thin">
        <color rgb="FF071F32"/>
      </top>
      <bottom style="thin">
        <color rgb="FF071F32"/>
      </bottom>
      <diagonal/>
    </border>
    <border>
      <left/>
      <right/>
      <top style="thin">
        <color rgb="FF071F32"/>
      </top>
      <bottom style="thin">
        <color rgb="FF071F32"/>
      </bottom>
      <diagonal/>
    </border>
    <border>
      <left/>
      <right style="thin">
        <color rgb="FF071F32"/>
      </right>
      <top style="thin">
        <color rgb="FF071F32"/>
      </top>
      <bottom style="thin">
        <color rgb="FF071F3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71F32"/>
      </left>
      <right style="thin">
        <color indexed="64"/>
      </right>
      <top style="thin">
        <color rgb="FF071F32"/>
      </top>
      <bottom/>
      <diagonal/>
    </border>
    <border>
      <left style="thin">
        <color indexed="64"/>
      </left>
      <right style="thin">
        <color indexed="64"/>
      </right>
      <top style="thin">
        <color rgb="FF071F32"/>
      </top>
      <bottom/>
      <diagonal/>
    </border>
    <border>
      <left style="thin">
        <color indexed="64"/>
      </left>
      <right style="thin">
        <color rgb="FF071F32"/>
      </right>
      <top style="thin">
        <color rgb="FF071F32"/>
      </top>
      <bottom/>
      <diagonal/>
    </border>
    <border>
      <left style="thin">
        <color rgb="FF071F3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71F3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71F32"/>
      </right>
      <top style="thin">
        <color indexed="64"/>
      </top>
      <bottom/>
      <diagonal/>
    </border>
    <border>
      <left style="thin">
        <color rgb="FF071F32"/>
      </left>
      <right style="thin">
        <color indexed="64"/>
      </right>
      <top style="thin">
        <color indexed="64"/>
      </top>
      <bottom style="thin">
        <color rgb="FF071F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71F32"/>
      </bottom>
      <diagonal/>
    </border>
    <border>
      <left style="thin">
        <color indexed="64"/>
      </left>
      <right style="thin">
        <color rgb="FF071F32"/>
      </right>
      <top style="thin">
        <color indexed="64"/>
      </top>
      <bottom style="thin">
        <color rgb="FF071F32"/>
      </bottom>
      <diagonal/>
    </border>
  </borders>
  <cellStyleXfs count="259">
    <xf numFmtId="0" fontId="0" fillId="0" borderId="0"/>
    <xf numFmtId="165" fontId="22" fillId="1" borderId="1">
      <alignment horizontal="right"/>
    </xf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3" fillId="0" borderId="0"/>
    <xf numFmtId="0" fontId="16" fillId="0" borderId="0"/>
    <xf numFmtId="0" fontId="16" fillId="0" borderId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24" fillId="0" borderId="0"/>
    <xf numFmtId="0" fontId="40" fillId="6" borderId="0" applyNumberFormat="0" applyBorder="0" applyAlignment="0" applyProtection="0"/>
    <xf numFmtId="43" fontId="24" fillId="0" borderId="0" applyFont="0" applyFill="0" applyBorder="0" applyAlignment="0" applyProtection="0"/>
    <xf numFmtId="0" fontId="24" fillId="7" borderId="0" applyNumberFormat="0" applyBorder="0" applyAlignment="0" applyProtection="0"/>
    <xf numFmtId="0" fontId="9" fillId="0" borderId="0"/>
    <xf numFmtId="0" fontId="41" fillId="6" borderId="14" applyNumberFormat="0" applyFont="0" applyBorder="0" applyAlignment="0" applyProtection="0"/>
    <xf numFmtId="0" fontId="24" fillId="7" borderId="14" applyNumberFormat="0" applyFont="0" applyFill="0" applyAlignment="0" applyProtection="0"/>
    <xf numFmtId="0" fontId="7" fillId="0" borderId="0"/>
    <xf numFmtId="0" fontId="24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42" fillId="0" borderId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8" borderId="0"/>
    <xf numFmtId="0" fontId="24" fillId="0" borderId="0"/>
    <xf numFmtId="0" fontId="39" fillId="8" borderId="0"/>
    <xf numFmtId="0" fontId="7" fillId="0" borderId="0"/>
    <xf numFmtId="0" fontId="10" fillId="8" borderId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62" fillId="0" borderId="0"/>
    <xf numFmtId="0" fontId="5" fillId="0" borderId="0"/>
    <xf numFmtId="9" fontId="6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0" fontId="5" fillId="0" borderId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74" fontId="9" fillId="8" borderId="0" applyFont="0" applyBorder="0" applyProtection="0">
      <alignment horizontal="right"/>
    </xf>
    <xf numFmtId="175" fontId="9" fillId="8" borderId="0" applyFont="0" applyFill="0" applyBorder="0" applyProtection="0">
      <alignment horizontal="right"/>
    </xf>
    <xf numFmtId="176" fontId="65" fillId="0" borderId="0" applyAlignment="0"/>
    <xf numFmtId="177" fontId="66" fillId="0" borderId="20">
      <alignment horizontal="left" vertical="center"/>
    </xf>
    <xf numFmtId="1" fontId="65" fillId="0" borderId="0" applyFont="0" applyAlignment="0">
      <alignment horizontal="centerContinuous"/>
    </xf>
    <xf numFmtId="3" fontId="65" fillId="0" borderId="0"/>
    <xf numFmtId="2" fontId="65" fillId="0" borderId="0"/>
    <xf numFmtId="10" fontId="65" fillId="0" borderId="0" applyFont="0" applyBorder="0" applyAlignment="0">
      <alignment horizontal="centerContinuous"/>
    </xf>
    <xf numFmtId="178" fontId="18" fillId="10" borderId="21">
      <protection locked="0"/>
    </xf>
    <xf numFmtId="178" fontId="18" fillId="11" borderId="21">
      <protection locked="0"/>
    </xf>
    <xf numFmtId="178" fontId="18" fillId="12" borderId="21">
      <protection locked="0"/>
    </xf>
    <xf numFmtId="178" fontId="18" fillId="13" borderId="21">
      <protection locked="0"/>
    </xf>
    <xf numFmtId="177" fontId="66" fillId="0" borderId="20">
      <alignment horizontal="left" vertical="center"/>
    </xf>
    <xf numFmtId="179" fontId="57" fillId="14" borderId="21">
      <protection locked="0"/>
    </xf>
    <xf numFmtId="3" fontId="9" fillId="0" borderId="0"/>
    <xf numFmtId="3" fontId="9" fillId="0" borderId="0"/>
    <xf numFmtId="0" fontId="67" fillId="0" borderId="22" applyNumberFormat="0" applyFont="0" applyFill="0" applyAlignment="0" applyProtection="0">
      <alignment horizontal="centerContinuous"/>
    </xf>
    <xf numFmtId="180" fontId="39" fillId="0" borderId="0"/>
    <xf numFmtId="181" fontId="39" fillId="0" borderId="0"/>
    <xf numFmtId="182" fontId="39" fillId="0" borderId="0"/>
    <xf numFmtId="180" fontId="10" fillId="0" borderId="0"/>
    <xf numFmtId="180" fontId="10" fillId="0" borderId="0"/>
    <xf numFmtId="180" fontId="39" fillId="0" borderId="13"/>
    <xf numFmtId="181" fontId="39" fillId="0" borderId="13"/>
    <xf numFmtId="183" fontId="39" fillId="0" borderId="0">
      <alignment horizontal="right"/>
      <protection locked="0"/>
    </xf>
    <xf numFmtId="184" fontId="39" fillId="0" borderId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15" borderId="23" applyNumberFormat="0" applyFont="0" applyAlignment="0" applyProtection="0"/>
    <xf numFmtId="187" fontId="68" fillId="16" borderId="24" applyNumberFormat="0">
      <alignment horizontal="center" vertical="top"/>
    </xf>
    <xf numFmtId="188" fontId="60" fillId="0" borderId="19">
      <alignment vertical="center"/>
    </xf>
    <xf numFmtId="189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69" fillId="0" borderId="0"/>
    <xf numFmtId="192" fontId="69" fillId="0" borderId="0"/>
    <xf numFmtId="193" fontId="17" fillId="0" borderId="0" applyFill="0" applyBorder="0" applyProtection="0">
      <alignment vertical="center"/>
    </xf>
    <xf numFmtId="0" fontId="70" fillId="0" borderId="25">
      <alignment vertical="top" wrapText="1"/>
      <protection locked="0"/>
    </xf>
    <xf numFmtId="0" fontId="11" fillId="0" borderId="26">
      <alignment horizontal="right" vertical="top" wrapText="1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1" fontId="17" fillId="0" borderId="0"/>
    <xf numFmtId="3" fontId="14" fillId="0" borderId="27">
      <alignment horizontal="center" vertical="center"/>
    </xf>
    <xf numFmtId="3" fontId="14" fillId="0" borderId="27">
      <alignment horizontal="center" vertical="center"/>
    </xf>
    <xf numFmtId="4" fontId="14" fillId="0" borderId="27">
      <alignment horizontal="center" vertical="center"/>
    </xf>
    <xf numFmtId="4" fontId="14" fillId="0" borderId="27">
      <alignment horizontal="center" vertical="center"/>
    </xf>
    <xf numFmtId="190" fontId="71" fillId="0" borderId="0" applyNumberFormat="0" applyFill="0" applyBorder="0" applyAlignment="0" applyProtection="0"/>
    <xf numFmtId="190" fontId="72" fillId="0" borderId="0" applyNumberFormat="0" applyFill="0" applyBorder="0" applyAlignment="0" applyProtection="0"/>
    <xf numFmtId="187" fontId="73" fillId="17" borderId="0" applyNumberFormat="0">
      <alignment horizontal="right" vertical="center"/>
    </xf>
    <xf numFmtId="196" fontId="74" fillId="0" borderId="0">
      <alignment horizontal="center"/>
    </xf>
    <xf numFmtId="197" fontId="9" fillId="0" borderId="0" applyFont="0" applyFill="0" applyBorder="0" applyAlignment="0" applyProtection="0"/>
    <xf numFmtId="49" fontId="75" fillId="0" borderId="0" applyNumberFormat="0" applyFill="0" applyBorder="0" applyProtection="0">
      <alignment horizontal="center" vertical="top"/>
    </xf>
    <xf numFmtId="198" fontId="76" fillId="0" borderId="0" applyBorder="0">
      <alignment horizontal="right" vertical="top"/>
    </xf>
    <xf numFmtId="199" fontId="75" fillId="0" borderId="0" applyBorder="0">
      <alignment horizontal="right" vertical="top"/>
    </xf>
    <xf numFmtId="199" fontId="76" fillId="0" borderId="0" applyBorder="0">
      <alignment horizontal="right" vertical="top"/>
    </xf>
    <xf numFmtId="200" fontId="75" fillId="0" borderId="0" applyFill="0" applyBorder="0">
      <alignment horizontal="right" vertical="top"/>
    </xf>
    <xf numFmtId="201" fontId="75" fillId="0" borderId="0" applyFill="0" applyBorder="0">
      <alignment horizontal="right" vertical="top"/>
    </xf>
    <xf numFmtId="202" fontId="75" fillId="0" borderId="0" applyFill="0" applyBorder="0">
      <alignment horizontal="right" vertical="top"/>
    </xf>
    <xf numFmtId="203" fontId="75" fillId="0" borderId="0" applyFill="0" applyBorder="0">
      <alignment horizontal="right" vertical="top"/>
    </xf>
    <xf numFmtId="0" fontId="77" fillId="0" borderId="0">
      <alignment horizontal="left"/>
    </xf>
    <xf numFmtId="49" fontId="77" fillId="0" borderId="20">
      <alignment horizontal="right" wrapText="1"/>
    </xf>
    <xf numFmtId="177" fontId="66" fillId="0" borderId="20">
      <alignment horizontal="left"/>
    </xf>
    <xf numFmtId="0" fontId="18" fillId="0" borderId="0">
      <alignment vertical="center"/>
    </xf>
    <xf numFmtId="204" fontId="18" fillId="0" borderId="0">
      <alignment horizontal="left" vertical="center"/>
    </xf>
    <xf numFmtId="205" fontId="78" fillId="0" borderId="0">
      <alignment vertical="center"/>
    </xf>
    <xf numFmtId="0" fontId="12" fillId="0" borderId="0">
      <alignment vertical="center"/>
    </xf>
    <xf numFmtId="177" fontId="66" fillId="0" borderId="20">
      <alignment horizontal="left"/>
    </xf>
    <xf numFmtId="177" fontId="79" fillId="0" borderId="0" applyFill="0" applyBorder="0">
      <alignment vertical="top"/>
    </xf>
    <xf numFmtId="177" fontId="80" fillId="0" borderId="0" applyFill="0" applyBorder="0" applyProtection="0">
      <alignment vertical="top"/>
    </xf>
    <xf numFmtId="177" fontId="81" fillId="0" borderId="0">
      <alignment vertical="top"/>
    </xf>
    <xf numFmtId="177" fontId="75" fillId="0" borderId="0">
      <alignment horizontal="center"/>
    </xf>
    <xf numFmtId="177" fontId="82" fillId="0" borderId="20">
      <alignment horizontal="center"/>
    </xf>
    <xf numFmtId="185" fontId="75" fillId="0" borderId="20" applyFill="0" applyBorder="0" applyProtection="0">
      <alignment horizontal="right" vertical="top"/>
    </xf>
    <xf numFmtId="177" fontId="61" fillId="0" borderId="0"/>
    <xf numFmtId="177" fontId="13" fillId="0" borderId="0"/>
    <xf numFmtId="177" fontId="83" fillId="0" borderId="0"/>
    <xf numFmtId="177" fontId="9" fillId="0" borderId="0"/>
    <xf numFmtId="177" fontId="84" fillId="0" borderId="0">
      <alignment horizontal="left" vertical="top"/>
    </xf>
    <xf numFmtId="0" fontId="75" fillId="0" borderId="0" applyFill="0" applyBorder="0">
      <alignment horizontal="left" vertical="top" wrapText="1"/>
    </xf>
    <xf numFmtId="0" fontId="85" fillId="0" borderId="0">
      <alignment horizontal="left" vertical="top" wrapText="1"/>
    </xf>
    <xf numFmtId="0" fontId="86" fillId="0" borderId="0">
      <alignment horizontal="left" vertical="top" wrapText="1"/>
    </xf>
    <xf numFmtId="0" fontId="76" fillId="0" borderId="0">
      <alignment horizontal="left" vertical="top" wrapText="1"/>
    </xf>
    <xf numFmtId="206" fontId="87" fillId="9" borderId="21">
      <alignment horizontal="right"/>
      <protection locked="0"/>
    </xf>
    <xf numFmtId="207" fontId="9" fillId="0" borderId="0" applyFont="0" applyFill="0" applyBorder="0" applyProtection="0">
      <alignment vertical="center"/>
    </xf>
    <xf numFmtId="207" fontId="9" fillId="0" borderId="0" applyFont="0" applyFill="0" applyBorder="0" applyProtection="0">
      <alignment vertical="center"/>
    </xf>
    <xf numFmtId="3" fontId="10" fillId="0" borderId="0" applyFont="0" applyFill="0" applyBorder="0" applyAlignment="0" applyProtection="0"/>
    <xf numFmtId="0" fontId="88" fillId="18" borderId="0">
      <alignment vertical="center"/>
    </xf>
    <xf numFmtId="0" fontId="11" fillId="0" borderId="0"/>
    <xf numFmtId="179" fontId="57" fillId="19" borderId="21" applyProtection="0">
      <protection locked="0"/>
    </xf>
    <xf numFmtId="208" fontId="58" fillId="0" borderId="0" applyFont="0" applyFill="0" applyBorder="0" applyAlignment="0" applyProtection="0"/>
    <xf numFmtId="0" fontId="89" fillId="0" borderId="0"/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209" fontId="92" fillId="0" borderId="0" applyBorder="0"/>
    <xf numFmtId="2" fontId="93" fillId="0" borderId="28" applyFont="0" applyFill="0" applyBorder="0" applyAlignment="0"/>
    <xf numFmtId="210" fontId="10" fillId="0" borderId="0" applyFont="0" applyFill="0" applyBorder="0" applyAlignment="0" applyProtection="0"/>
    <xf numFmtId="0" fontId="94" fillId="0" borderId="1">
      <alignment vertical="top" wrapText="1"/>
    </xf>
    <xf numFmtId="0" fontId="42" fillId="0" borderId="0"/>
    <xf numFmtId="0" fontId="42" fillId="0" borderId="0"/>
    <xf numFmtId="211" fontId="95" fillId="0" borderId="0">
      <alignment vertical="center"/>
    </xf>
    <xf numFmtId="0" fontId="9" fillId="0" borderId="0"/>
    <xf numFmtId="179" fontId="57" fillId="20" borderId="21">
      <protection locked="0"/>
    </xf>
    <xf numFmtId="40" fontId="96" fillId="8" borderId="0">
      <alignment horizontal="right"/>
    </xf>
    <xf numFmtId="0" fontId="97" fillId="8" borderId="0">
      <alignment horizontal="right"/>
    </xf>
    <xf numFmtId="0" fontId="98" fillId="8" borderId="11"/>
    <xf numFmtId="0" fontId="98" fillId="0" borderId="0" applyBorder="0">
      <alignment horizontal="centerContinuous"/>
    </xf>
    <xf numFmtId="0" fontId="99" fillId="0" borderId="0" applyBorder="0">
      <alignment horizontal="centerContinuous"/>
    </xf>
    <xf numFmtId="179" fontId="57" fillId="21" borderId="21">
      <protection locked="0"/>
    </xf>
    <xf numFmtId="188" fontId="14" fillId="0" borderId="27">
      <alignment horizontal="center" vertical="center"/>
    </xf>
    <xf numFmtId="188" fontId="14" fillId="0" borderId="27">
      <alignment horizontal="center" vertical="center"/>
    </xf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79" fontId="59" fillId="22" borderId="21">
      <protection locked="0"/>
    </xf>
    <xf numFmtId="3" fontId="100" fillId="23" borderId="7" applyNumberFormat="0" applyBorder="0">
      <protection locked="0"/>
    </xf>
    <xf numFmtId="0" fontId="100" fillId="24" borderId="6" applyNumberFormat="0" applyBorder="0" applyProtection="0"/>
    <xf numFmtId="212" fontId="101" fillId="0" borderId="0"/>
    <xf numFmtId="9" fontId="10" fillId="25" borderId="29" applyFont="0" applyBorder="0" applyAlignment="0">
      <protection locked="0"/>
    </xf>
    <xf numFmtId="167" fontId="10" fillId="25" borderId="1" applyFont="0" applyBorder="0" applyAlignment="0">
      <protection locked="0"/>
    </xf>
    <xf numFmtId="213" fontId="10" fillId="25" borderId="30" applyFont="0" applyBorder="0" applyAlignment="0">
      <protection locked="0"/>
    </xf>
    <xf numFmtId="173" fontId="10" fillId="25" borderId="2" applyFont="0" applyBorder="0" applyAlignment="0">
      <alignment horizontal="center"/>
      <protection locked="0"/>
    </xf>
    <xf numFmtId="214" fontId="68" fillId="25" borderId="2" applyFont="0" applyBorder="0" applyAlignment="0">
      <alignment horizontal="center"/>
      <protection locked="0"/>
    </xf>
    <xf numFmtId="215" fontId="10" fillId="25" borderId="4" applyFont="0" applyBorder="0" applyAlignment="0">
      <protection locked="0"/>
    </xf>
    <xf numFmtId="216" fontId="10" fillId="25" borderId="31" applyFont="0" applyBorder="0" applyAlignment="0">
      <protection locked="0"/>
    </xf>
    <xf numFmtId="216" fontId="10" fillId="25" borderId="31" applyFont="0" applyBorder="0" applyAlignment="0">
      <protection locked="0"/>
    </xf>
    <xf numFmtId="213" fontId="10" fillId="25" borderId="0" applyFont="0" applyBorder="0" applyAlignment="0">
      <protection locked="0"/>
    </xf>
    <xf numFmtId="217" fontId="10" fillId="25" borderId="32" applyFont="0" applyBorder="0" applyAlignment="0">
      <protection locked="0"/>
    </xf>
    <xf numFmtId="4" fontId="10" fillId="25" borderId="14" applyFont="0" applyBorder="0" applyAlignment="0">
      <protection locked="0"/>
    </xf>
    <xf numFmtId="0" fontId="10" fillId="25" borderId="19" applyFont="0" applyBorder="0" applyAlignment="0">
      <alignment horizontal="center"/>
      <protection locked="0"/>
    </xf>
    <xf numFmtId="0" fontId="11" fillId="26" borderId="33" applyNumberFormat="0" applyProtection="0">
      <alignment horizontal="left" vertical="center" indent="1"/>
    </xf>
    <xf numFmtId="218" fontId="59" fillId="27" borderId="33" applyProtection="0">
      <alignment horizontal="right" vertical="center"/>
    </xf>
    <xf numFmtId="185" fontId="102" fillId="0" borderId="0"/>
    <xf numFmtId="192" fontId="102" fillId="0" borderId="0"/>
    <xf numFmtId="219" fontId="9" fillId="0" borderId="0"/>
    <xf numFmtId="219" fontId="9" fillId="0" borderId="0"/>
    <xf numFmtId="0" fontId="9" fillId="0" borderId="0"/>
    <xf numFmtId="0" fontId="9" fillId="0" borderId="0"/>
    <xf numFmtId="0" fontId="103" fillId="0" borderId="0">
      <alignment horizontal="right"/>
    </xf>
    <xf numFmtId="0" fontId="104" fillId="0" borderId="0"/>
    <xf numFmtId="0" fontId="104" fillId="0" borderId="0"/>
    <xf numFmtId="0" fontId="9" fillId="0" borderId="0">
      <alignment horizontal="right"/>
    </xf>
    <xf numFmtId="179" fontId="87" fillId="0" borderId="34"/>
    <xf numFmtId="0" fontId="92" fillId="0" borderId="0">
      <alignment horizontal="center"/>
    </xf>
    <xf numFmtId="15" fontId="92" fillId="0" borderId="0">
      <alignment horizontal="center"/>
    </xf>
    <xf numFmtId="0" fontId="11" fillId="0" borderId="0" applyProtection="0">
      <alignment vertical="top"/>
      <protection locked="0"/>
    </xf>
    <xf numFmtId="37" fontId="105" fillId="28" borderId="1" applyProtection="0">
      <alignment horizontal="centerContinuous" vertical="center"/>
    </xf>
    <xf numFmtId="212" fontId="101" fillId="0" borderId="0"/>
    <xf numFmtId="220" fontId="9" fillId="0" borderId="0" applyFont="0" applyFill="0" applyBorder="0" applyAlignment="0" applyProtection="0"/>
    <xf numFmtId="0" fontId="106" fillId="0" borderId="0"/>
    <xf numFmtId="0" fontId="107" fillId="0" borderId="0"/>
    <xf numFmtId="221" fontId="9" fillId="0" borderId="0" applyFont="0" applyFill="0" applyBorder="0" applyAlignment="0" applyProtection="0"/>
    <xf numFmtId="2" fontId="10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9" fillId="29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1" borderId="0" applyNumberFormat="0" applyFont="0" applyBorder="0" applyAlignment="0" applyProtection="0"/>
    <xf numFmtId="0" fontId="9" fillId="32" borderId="0" applyNumberFormat="0" applyFont="0" applyBorder="0" applyAlignment="0" applyProtection="0"/>
    <xf numFmtId="0" fontId="9" fillId="33" borderId="0" applyNumberFormat="0" applyFont="0" applyBorder="0" applyAlignment="0" applyProtection="0"/>
    <xf numFmtId="38" fontId="108" fillId="0" borderId="0" applyNumberFormat="0" applyFill="0" applyBorder="0" applyAlignment="0" applyProtection="0"/>
    <xf numFmtId="0" fontId="5" fillId="0" borderId="0"/>
    <xf numFmtId="0" fontId="109" fillId="0" borderId="0"/>
    <xf numFmtId="9" fontId="10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09" fillId="0" borderId="0"/>
    <xf numFmtId="9" fontId="109" fillId="0" borderId="0" applyFont="0" applyFill="0" applyBorder="0" applyAlignment="0" applyProtection="0"/>
    <xf numFmtId="9" fontId="122" fillId="0" borderId="0" applyFont="0" applyFill="0" applyBorder="0" applyAlignment="0" applyProtection="0"/>
  </cellStyleXfs>
  <cellXfs count="358">
    <xf numFmtId="0" fontId="0" fillId="0" borderId="0" xfId="0"/>
    <xf numFmtId="164" fontId="11" fillId="0" borderId="0" xfId="2" applyNumberFormat="1" applyFont="1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11" fillId="2" borderId="0" xfId="2" applyNumberFormat="1" applyFont="1" applyFill="1"/>
    <xf numFmtId="0" fontId="0" fillId="2" borderId="0" xfId="0" applyFill="1" applyBorder="1"/>
    <xf numFmtId="0" fontId="18" fillId="2" borderId="0" xfId="0" applyFont="1" applyFill="1" applyBorder="1"/>
    <xf numFmtId="0" fontId="18" fillId="2" borderId="0" xfId="0" applyFont="1" applyFill="1" applyBorder="1" applyAlignment="1"/>
    <xf numFmtId="0" fontId="28" fillId="2" borderId="0" xfId="0" applyFont="1" applyFill="1"/>
    <xf numFmtId="0" fontId="29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/>
    </xf>
    <xf numFmtId="0" fontId="28" fillId="0" borderId="0" xfId="0" applyFont="1" applyFill="1"/>
    <xf numFmtId="0" fontId="28" fillId="0" borderId="0" xfId="0" applyFont="1"/>
    <xf numFmtId="0" fontId="31" fillId="2" borderId="0" xfId="0" applyFont="1" applyFill="1" applyBorder="1" applyAlignment="1">
      <alignment horizontal="center"/>
    </xf>
    <xf numFmtId="0" fontId="28" fillId="0" borderId="0" xfId="0" applyFont="1" applyAlignment="1"/>
    <xf numFmtId="0" fontId="9" fillId="0" borderId="0" xfId="34" applyAlignment="1">
      <alignment horizontal="center"/>
    </xf>
    <xf numFmtId="0" fontId="9" fillId="0" borderId="0" xfId="34"/>
    <xf numFmtId="0" fontId="15" fillId="0" borderId="0" xfId="34" applyFont="1" applyFill="1" applyBorder="1" applyAlignment="1">
      <alignment horizontal="center" vertical="center"/>
    </xf>
    <xf numFmtId="0" fontId="17" fillId="0" borderId="0" xfId="34" applyFont="1" applyFill="1" applyAlignment="1">
      <alignment horizontal="center"/>
    </xf>
    <xf numFmtId="0" fontId="9" fillId="0" borderId="0" xfId="34" applyFill="1" applyAlignment="1"/>
    <xf numFmtId="0" fontId="9" fillId="0" borderId="0" xfId="34" applyFill="1"/>
    <xf numFmtId="0" fontId="19" fillId="0" borderId="0" xfId="34" applyFont="1" applyAlignment="1">
      <alignment horizontal="left"/>
    </xf>
    <xf numFmtId="0" fontId="9" fillId="0" borderId="0" xfId="34" applyBorder="1" applyAlignment="1">
      <alignment wrapText="1"/>
    </xf>
    <xf numFmtId="0" fontId="9" fillId="0" borderId="0" xfId="34" applyFont="1"/>
    <xf numFmtId="0" fontId="9" fillId="0" borderId="0" xfId="34" applyAlignment="1"/>
    <xf numFmtId="0" fontId="44" fillId="2" borderId="0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3" xfId="0" applyFill="1" applyBorder="1"/>
    <xf numFmtId="0" fontId="0" fillId="2" borderId="13" xfId="0" applyFill="1" applyBorder="1" applyAlignment="1"/>
    <xf numFmtId="0" fontId="0" fillId="2" borderId="10" xfId="0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11" xfId="0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0" fillId="2" borderId="4" xfId="0" applyFill="1" applyBorder="1"/>
    <xf numFmtId="0" fontId="18" fillId="2" borderId="4" xfId="0" applyFont="1" applyFill="1" applyBorder="1"/>
    <xf numFmtId="0" fontId="18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45" fillId="2" borderId="0" xfId="0" applyFont="1" applyFill="1" applyBorder="1" applyAlignment="1"/>
    <xf numFmtId="0" fontId="45" fillId="2" borderId="0" xfId="0" applyFont="1" applyFill="1" applyBorder="1"/>
    <xf numFmtId="0" fontId="44" fillId="2" borderId="1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14" fillId="2" borderId="0" xfId="0" applyFont="1" applyFill="1" applyBorder="1" applyAlignment="1">
      <alignment horizontal="left"/>
    </xf>
    <xf numFmtId="0" fontId="0" fillId="2" borderId="5" xfId="0" applyFill="1" applyBorder="1"/>
    <xf numFmtId="0" fontId="0" fillId="2" borderId="15" xfId="0" applyFill="1" applyBorder="1"/>
    <xf numFmtId="0" fontId="0" fillId="2" borderId="15" xfId="0" applyFill="1" applyBorder="1" applyAlignment="1"/>
    <xf numFmtId="0" fontId="0" fillId="2" borderId="12" xfId="0" applyFill="1" applyBorder="1" applyAlignment="1">
      <alignment horizontal="center"/>
    </xf>
    <xf numFmtId="169" fontId="38" fillId="5" borderId="8" xfId="0" applyNumberFormat="1" applyFont="1" applyFill="1" applyBorder="1" applyAlignment="1"/>
    <xf numFmtId="164" fontId="12" fillId="2" borderId="0" xfId="2" applyNumberFormat="1" applyFont="1" applyFill="1" applyBorder="1"/>
    <xf numFmtId="0" fontId="19" fillId="0" borderId="0" xfId="34" applyFont="1" applyAlignment="1">
      <alignment horizontal="left" wrapText="1"/>
    </xf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4" fillId="2" borderId="4" xfId="0" applyFont="1" applyFill="1" applyBorder="1" applyAlignment="1">
      <alignment horizontal="left" indent="1"/>
    </xf>
    <xf numFmtId="0" fontId="14" fillId="2" borderId="11" xfId="0" applyFont="1" applyFill="1" applyBorder="1" applyAlignment="1"/>
    <xf numFmtId="0" fontId="14" fillId="2" borderId="4" xfId="0" applyFont="1" applyFill="1" applyBorder="1" applyAlignment="1"/>
    <xf numFmtId="0" fontId="36" fillId="0" borderId="0" xfId="0" applyFont="1"/>
    <xf numFmtId="0" fontId="46" fillId="0" borderId="0" xfId="0" applyFont="1" applyFill="1" applyAlignment="1">
      <alignment vertical="center"/>
    </xf>
    <xf numFmtId="0" fontId="47" fillId="0" borderId="0" xfId="0" applyFont="1"/>
    <xf numFmtId="169" fontId="28" fillId="3" borderId="1" xfId="13" applyNumberFormat="1" applyFont="1" applyFill="1" applyBorder="1"/>
    <xf numFmtId="0" fontId="48" fillId="2" borderId="0" xfId="0" applyFont="1" applyFill="1" applyAlignment="1">
      <alignment horizontal="left" vertical="center"/>
    </xf>
    <xf numFmtId="0" fontId="49" fillId="0" borderId="0" xfId="24" applyFont="1"/>
    <xf numFmtId="169" fontId="49" fillId="2" borderId="16" xfId="13" applyNumberFormat="1" applyFont="1" applyFill="1" applyBorder="1"/>
    <xf numFmtId="9" fontId="28" fillId="2" borderId="0" xfId="25" applyNumberFormat="1" applyFont="1" applyFill="1" applyBorder="1"/>
    <xf numFmtId="3" fontId="49" fillId="2" borderId="0" xfId="24" applyNumberFormat="1" applyFont="1" applyFill="1" applyBorder="1"/>
    <xf numFmtId="166" fontId="49" fillId="2" borderId="0" xfId="24" applyNumberFormat="1" applyFont="1" applyFill="1" applyBorder="1"/>
    <xf numFmtId="0" fontId="28" fillId="0" borderId="17" xfId="25" quotePrefix="1" applyFont="1" applyBorder="1"/>
    <xf numFmtId="49" fontId="33" fillId="0" borderId="17" xfId="25" applyNumberFormat="1" applyFont="1" applyFill="1" applyBorder="1"/>
    <xf numFmtId="0" fontId="33" fillId="0" borderId="17" xfId="25" quotePrefix="1" applyFont="1" applyBorder="1"/>
    <xf numFmtId="0" fontId="27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2" borderId="0" xfId="24" applyFont="1" applyFill="1"/>
    <xf numFmtId="0" fontId="6" fillId="0" borderId="0" xfId="24" applyFont="1"/>
    <xf numFmtId="0" fontId="6" fillId="0" borderId="0" xfId="24" applyFont="1" applyFill="1"/>
    <xf numFmtId="0" fontId="49" fillId="0" borderId="0" xfId="24" applyFont="1" applyFill="1"/>
    <xf numFmtId="164" fontId="6" fillId="0" borderId="0" xfId="5" applyNumberFormat="1" applyFont="1" applyFill="1" applyBorder="1" applyAlignment="1">
      <alignment horizontal="center" vertical="center" wrapText="1"/>
    </xf>
    <xf numFmtId="170" fontId="6" fillId="0" borderId="0" xfId="5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5" fillId="0" borderId="0" xfId="0" applyFont="1"/>
    <xf numFmtId="0" fontId="55" fillId="0" borderId="0" xfId="0" applyFont="1" applyFill="1" applyAlignment="1">
      <alignment vertical="center"/>
    </xf>
    <xf numFmtId="0" fontId="35" fillId="0" borderId="0" xfId="0" applyFont="1" applyAlignment="1">
      <alignment wrapText="1"/>
    </xf>
    <xf numFmtId="0" fontId="35" fillId="0" borderId="0" xfId="0" applyFont="1" applyBorder="1"/>
    <xf numFmtId="0" fontId="52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49" fillId="4" borderId="1" xfId="0" applyFont="1" applyFill="1" applyBorder="1" applyAlignment="1">
      <alignment horizontal="left" wrapText="1"/>
    </xf>
    <xf numFmtId="0" fontId="47" fillId="2" borderId="0" xfId="0" applyFont="1" applyFill="1" applyBorder="1" applyAlignment="1">
      <alignment horizontal="left" vertical="center" wrapText="1"/>
    </xf>
    <xf numFmtId="169" fontId="49" fillId="2" borderId="7" xfId="13" applyNumberFormat="1" applyFont="1" applyFill="1" applyBorder="1"/>
    <xf numFmtId="169" fontId="28" fillId="0" borderId="7" xfId="13" applyNumberFormat="1" applyFont="1" applyBorder="1"/>
    <xf numFmtId="0" fontId="56" fillId="0" borderId="0" xfId="0" applyFont="1" applyFill="1" applyBorder="1" applyAlignment="1">
      <alignment wrapText="1"/>
    </xf>
    <xf numFmtId="0" fontId="28" fillId="2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54" fillId="0" borderId="0" xfId="0" applyFont="1"/>
    <xf numFmtId="0" fontId="54" fillId="0" borderId="0" xfId="0" applyFont="1" applyBorder="1"/>
    <xf numFmtId="0" fontId="54" fillId="0" borderId="0" xfId="0" applyFont="1" applyFill="1"/>
    <xf numFmtId="0" fontId="6" fillId="0" borderId="0" xfId="5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/>
    <xf numFmtId="0" fontId="110" fillId="0" borderId="0" xfId="0" applyFont="1" applyAlignment="1"/>
    <xf numFmtId="0" fontId="33" fillId="0" borderId="0" xfId="0" applyFont="1"/>
    <xf numFmtId="169" fontId="49" fillId="0" borderId="16" xfId="13" applyNumberFormat="1" applyFont="1" applyFill="1" applyBorder="1"/>
    <xf numFmtId="0" fontId="28" fillId="0" borderId="0" xfId="0" applyFont="1" applyFill="1"/>
    <xf numFmtId="0" fontId="0" fillId="0" borderId="0" xfId="0"/>
    <xf numFmtId="0" fontId="28" fillId="2" borderId="0" xfId="0" applyFont="1" applyFill="1"/>
    <xf numFmtId="0" fontId="29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/>
    </xf>
    <xf numFmtId="0" fontId="28" fillId="0" borderId="0" xfId="0" applyFont="1" applyFill="1"/>
    <xf numFmtId="0" fontId="28" fillId="0" borderId="0" xfId="0" applyFont="1"/>
    <xf numFmtId="0" fontId="28" fillId="0" borderId="0" xfId="0" applyFont="1" applyAlignment="1"/>
    <xf numFmtId="0" fontId="36" fillId="0" borderId="0" xfId="0" applyFont="1"/>
    <xf numFmtId="0" fontId="47" fillId="0" borderId="0" xfId="0" applyFont="1"/>
    <xf numFmtId="169" fontId="28" fillId="3" borderId="1" xfId="236" applyNumberFormat="1" applyFont="1" applyFill="1" applyBorder="1"/>
    <xf numFmtId="0" fontId="4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wrapText="1"/>
    </xf>
    <xf numFmtId="0" fontId="27" fillId="0" borderId="0" xfId="0" applyFont="1" applyFill="1" applyAlignment="1">
      <alignment vertical="center" wrapText="1"/>
    </xf>
    <xf numFmtId="169" fontId="28" fillId="3" borderId="35" xfId="236" applyNumberFormat="1" applyFont="1" applyFill="1" applyBorder="1"/>
    <xf numFmtId="0" fontId="0" fillId="0" borderId="0" xfId="0"/>
    <xf numFmtId="0" fontId="28" fillId="0" borderId="0" xfId="0" applyFont="1" applyFill="1"/>
    <xf numFmtId="0" fontId="28" fillId="0" borderId="0" xfId="0" applyFont="1"/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8" fillId="2" borderId="0" xfId="0" applyFont="1" applyFill="1"/>
    <xf numFmtId="3" fontId="28" fillId="0" borderId="0" xfId="0" applyNumberFormat="1" applyFont="1"/>
    <xf numFmtId="0" fontId="28" fillId="0" borderId="1" xfId="0" applyFont="1" applyBorder="1" applyAlignment="1">
      <alignment vertical="center" wrapText="1"/>
    </xf>
    <xf numFmtId="0" fontId="28" fillId="0" borderId="0" xfId="0" applyFont="1" applyFill="1"/>
    <xf numFmtId="0" fontId="28" fillId="0" borderId="0" xfId="0" applyFont="1"/>
    <xf numFmtId="0" fontId="0" fillId="0" borderId="0" xfId="0"/>
    <xf numFmtId="164" fontId="28" fillId="0" borderId="0" xfId="5" applyNumberFormat="1" applyFont="1"/>
    <xf numFmtId="0" fontId="28" fillId="0" borderId="17" xfId="25" quotePrefix="1" applyFont="1" applyBorder="1"/>
    <xf numFmtId="0" fontId="28" fillId="0" borderId="17" xfId="25" applyFont="1" applyBorder="1"/>
    <xf numFmtId="0" fontId="28" fillId="0" borderId="7" xfId="0" applyFont="1" applyBorder="1"/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9" fontId="28" fillId="0" borderId="1" xfId="13" applyNumberFormat="1" applyFont="1" applyFill="1" applyBorder="1"/>
    <xf numFmtId="169" fontId="28" fillId="0" borderId="1" xfId="0" applyNumberFormat="1" applyFont="1" applyBorder="1" applyAlignment="1">
      <alignment vertical="center" wrapText="1"/>
    </xf>
    <xf numFmtId="0" fontId="49" fillId="0" borderId="1" xfId="0" applyFont="1" applyFill="1" applyBorder="1" applyAlignment="1">
      <alignment horizontal="left" wrapText="1"/>
    </xf>
    <xf numFmtId="0" fontId="49" fillId="0" borderId="1" xfId="0" quotePrefix="1" applyFont="1" applyFill="1" applyBorder="1" applyAlignment="1">
      <alignment horizontal="left" wrapText="1"/>
    </xf>
    <xf numFmtId="0" fontId="49" fillId="0" borderId="1" xfId="0" quotePrefix="1" applyFont="1" applyFill="1" applyBorder="1" applyAlignment="1">
      <alignment horizontal="left" wrapText="1" indent="1"/>
    </xf>
    <xf numFmtId="0" fontId="28" fillId="0" borderId="1" xfId="0" quotePrefix="1" applyFont="1" applyFill="1" applyBorder="1" applyAlignment="1">
      <alignment horizontal="left" wrapText="1" indent="1"/>
    </xf>
    <xf numFmtId="0" fontId="28" fillId="0" borderId="1" xfId="0" quotePrefix="1" applyFont="1" applyFill="1" applyBorder="1" applyAlignment="1">
      <alignment horizontal="left" indent="1"/>
    </xf>
    <xf numFmtId="169" fontId="51" fillId="0" borderId="8" xfId="5" applyNumberFormat="1" applyFont="1" applyFill="1" applyBorder="1"/>
    <xf numFmtId="169" fontId="28" fillId="0" borderId="0" xfId="236" applyNumberFormat="1" applyFont="1"/>
    <xf numFmtId="169" fontId="28" fillId="3" borderId="1" xfId="236" applyNumberFormat="1" applyFont="1" applyFill="1" applyBorder="1" applyAlignment="1">
      <alignment horizontal="center"/>
    </xf>
    <xf numFmtId="0" fontId="28" fillId="0" borderId="1" xfId="16" applyFont="1" applyFill="1" applyBorder="1" applyAlignment="1">
      <alignment vertical="center" wrapText="1"/>
    </xf>
    <xf numFmtId="169" fontId="28" fillId="3" borderId="35" xfId="236" applyNumberFormat="1" applyFont="1" applyFill="1" applyBorder="1" applyAlignment="1">
      <alignment horizontal="center"/>
    </xf>
    <xf numFmtId="0" fontId="114" fillId="2" borderId="4" xfId="0" applyFont="1" applyFill="1" applyBorder="1" applyAlignment="1">
      <alignment horizontal="left" indent="1"/>
    </xf>
    <xf numFmtId="0" fontId="29" fillId="0" borderId="0" xfId="0" applyFont="1"/>
    <xf numFmtId="0" fontId="118" fillId="0" borderId="0" xfId="0" applyFont="1"/>
    <xf numFmtId="0" fontId="119" fillId="2" borderId="0" xfId="0" applyFont="1" applyFill="1" applyBorder="1" applyAlignment="1">
      <alignment horizontal="left"/>
    </xf>
    <xf numFmtId="0" fontId="120" fillId="0" borderId="0" xfId="0" applyFont="1"/>
    <xf numFmtId="0" fontId="120" fillId="0" borderId="0" xfId="0" applyFont="1" applyFill="1"/>
    <xf numFmtId="0" fontId="51" fillId="37" borderId="1" xfId="0" applyFont="1" applyFill="1" applyBorder="1" applyAlignment="1">
      <alignment horizontal="left" wrapText="1"/>
    </xf>
    <xf numFmtId="0" fontId="49" fillId="37" borderId="1" xfId="5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/>
    </xf>
    <xf numFmtId="0" fontId="49" fillId="0" borderId="0" xfId="0" applyFont="1" applyFill="1"/>
    <xf numFmtId="0" fontId="11" fillId="0" borderId="0" xfId="0" applyFont="1"/>
    <xf numFmtId="0" fontId="33" fillId="0" borderId="0" xfId="0" applyFont="1" applyFill="1"/>
    <xf numFmtId="0" fontId="117" fillId="0" borderId="35" xfId="0" applyFont="1" applyFill="1" applyBorder="1" applyAlignment="1">
      <alignment vertical="center"/>
    </xf>
    <xf numFmtId="0" fontId="117" fillId="0" borderId="1" xfId="0" applyFont="1" applyFill="1" applyBorder="1" applyAlignment="1">
      <alignment horizontal="left" wrapText="1"/>
    </xf>
    <xf numFmtId="1" fontId="121" fillId="0" borderId="1" xfId="0" applyNumberFormat="1" applyFont="1" applyFill="1" applyBorder="1" applyAlignment="1">
      <alignment horizontal="center" vertical="center" wrapText="1"/>
    </xf>
    <xf numFmtId="169" fontId="117" fillId="0" borderId="35" xfId="0" applyNumberFormat="1" applyFont="1" applyFill="1" applyBorder="1" applyAlignment="1">
      <alignment vertical="center"/>
    </xf>
    <xf numFmtId="169" fontId="117" fillId="0" borderId="35" xfId="236" applyNumberFormat="1" applyFont="1" applyFill="1" applyBorder="1" applyAlignment="1">
      <alignment vertical="center"/>
    </xf>
    <xf numFmtId="9" fontId="49" fillId="2" borderId="0" xfId="24" applyNumberFormat="1" applyFont="1" applyFill="1" applyBorder="1"/>
    <xf numFmtId="0" fontId="49" fillId="2" borderId="0" xfId="24" applyFont="1" applyFill="1" applyBorder="1"/>
    <xf numFmtId="0" fontId="34" fillId="0" borderId="0" xfId="24" applyFont="1" applyAlignment="1">
      <alignment horizontal="left"/>
    </xf>
    <xf numFmtId="0" fontId="49" fillId="2" borderId="0" xfId="24" applyFont="1" applyFill="1"/>
    <xf numFmtId="9" fontId="28" fillId="2" borderId="1" xfId="25" applyNumberFormat="1" applyFont="1" applyFill="1" applyBorder="1" applyAlignment="1">
      <alignment horizontal="left" indent="1"/>
    </xf>
    <xf numFmtId="169" fontId="3" fillId="3" borderId="1" xfId="236" applyNumberFormat="1" applyFont="1" applyFill="1" applyBorder="1"/>
    <xf numFmtId="169" fontId="51" fillId="3" borderId="1" xfId="236" applyNumberFormat="1" applyFont="1" applyFill="1" applyBorder="1"/>
    <xf numFmtId="0" fontId="3" fillId="0" borderId="0" xfId="24" applyFont="1"/>
    <xf numFmtId="0" fontId="49" fillId="2" borderId="1" xfId="24" applyFont="1" applyFill="1" applyBorder="1"/>
    <xf numFmtId="0" fontId="111" fillId="2" borderId="0" xfId="24" applyFont="1" applyFill="1" applyBorder="1"/>
    <xf numFmtId="10" fontId="49" fillId="2" borderId="0" xfId="26" applyNumberFormat="1" applyFont="1" applyFill="1" applyBorder="1"/>
    <xf numFmtId="0" fontId="49" fillId="2" borderId="2" xfId="24" applyFont="1" applyFill="1" applyBorder="1"/>
    <xf numFmtId="43" fontId="49" fillId="2" borderId="0" xfId="27" applyFont="1" applyFill="1" applyBorder="1"/>
    <xf numFmtId="9" fontId="28" fillId="2" borderId="1" xfId="25" applyNumberFormat="1" applyFont="1" applyFill="1" applyBorder="1"/>
    <xf numFmtId="224" fontId="33" fillId="2" borderId="1" xfId="25" applyNumberFormat="1" applyFont="1" applyFill="1" applyBorder="1" applyAlignment="1">
      <alignment horizontal="left" indent="1"/>
    </xf>
    <xf numFmtId="169" fontId="49" fillId="3" borderId="1" xfId="236" applyNumberFormat="1" applyFont="1" applyFill="1" applyBorder="1"/>
    <xf numFmtId="9" fontId="117" fillId="2" borderId="1" xfId="25" applyNumberFormat="1" applyFont="1" applyFill="1" applyBorder="1"/>
    <xf numFmtId="169" fontId="117" fillId="2" borderId="1" xfId="236" applyNumberFormat="1" applyFont="1" applyFill="1" applyBorder="1"/>
    <xf numFmtId="0" fontId="121" fillId="0" borderId="0" xfId="0" applyFont="1" applyFill="1"/>
    <xf numFmtId="169" fontId="117" fillId="0" borderId="1" xfId="236" applyNumberFormat="1" applyFont="1" applyFill="1" applyBorder="1" applyAlignment="1">
      <alignment horizontal="left" indent="1"/>
    </xf>
    <xf numFmtId="169" fontId="28" fillId="0" borderId="1" xfId="236" applyNumberFormat="1" applyFont="1" applyFill="1" applyBorder="1" applyAlignment="1">
      <alignment horizontal="left" indent="1"/>
    </xf>
    <xf numFmtId="169" fontId="28" fillId="0" borderId="1" xfId="236" applyNumberFormat="1" applyFont="1" applyFill="1" applyBorder="1" applyAlignment="1">
      <alignment horizontal="center"/>
    </xf>
    <xf numFmtId="169" fontId="117" fillId="0" borderId="35" xfId="236" applyNumberFormat="1" applyFont="1" applyFill="1" applyBorder="1" applyAlignment="1">
      <alignment horizontal="center"/>
    </xf>
    <xf numFmtId="0" fontId="117" fillId="2" borderId="0" xfId="0" applyFont="1" applyFill="1"/>
    <xf numFmtId="0" fontId="117" fillId="0" borderId="0" xfId="0" applyFont="1" applyFill="1"/>
    <xf numFmtId="169" fontId="117" fillId="0" borderId="1" xfId="236" applyNumberFormat="1" applyFont="1" applyFill="1" applyBorder="1" applyAlignment="1">
      <alignment horizontal="center"/>
    </xf>
    <xf numFmtId="169" fontId="28" fillId="0" borderId="1" xfId="236" applyNumberFormat="1" applyFont="1" applyFill="1" applyBorder="1" applyAlignment="1">
      <alignment horizontal="right" indent="1"/>
    </xf>
    <xf numFmtId="0" fontId="53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 vertical="center"/>
    </xf>
    <xf numFmtId="0" fontId="36" fillId="0" borderId="0" xfId="0" applyFont="1" applyFill="1"/>
    <xf numFmtId="0" fontId="47" fillId="0" borderId="0" xfId="0" applyFont="1" applyFill="1"/>
    <xf numFmtId="1" fontId="28" fillId="3" borderId="1" xfId="0" applyNumberFormat="1" applyFont="1" applyFill="1" applyBorder="1" applyAlignment="1">
      <alignment horizontal="center" vertical="center" wrapText="1"/>
    </xf>
    <xf numFmtId="164" fontId="49" fillId="3" borderId="1" xfId="5" applyNumberFormat="1" applyFont="1" applyFill="1" applyBorder="1" applyAlignment="1">
      <alignment horizontal="center" vertical="center" wrapText="1"/>
    </xf>
    <xf numFmtId="164" fontId="49" fillId="3" borderId="1" xfId="5" applyNumberFormat="1" applyFont="1" applyFill="1" applyBorder="1" applyAlignment="1">
      <alignment horizontal="center" vertical="center"/>
    </xf>
    <xf numFmtId="43" fontId="121" fillId="0" borderId="1" xfId="13" applyFont="1" applyFill="1" applyBorder="1" applyAlignment="1">
      <alignment horizontal="center" vertical="center" wrapText="1"/>
    </xf>
    <xf numFmtId="3" fontId="28" fillId="3" borderId="1" xfId="0" applyNumberFormat="1" applyFont="1" applyFill="1" applyBorder="1"/>
    <xf numFmtId="3" fontId="28" fillId="3" borderId="1" xfId="0" applyNumberFormat="1" applyFont="1" applyFill="1" applyBorder="1" applyAlignment="1"/>
    <xf numFmtId="43" fontId="28" fillId="0" borderId="1" xfId="13" applyFont="1" applyFill="1" applyBorder="1"/>
    <xf numFmtId="43" fontId="117" fillId="0" borderId="35" xfId="13" applyFont="1" applyFill="1" applyBorder="1" applyAlignment="1">
      <alignment vertical="center"/>
    </xf>
    <xf numFmtId="1" fontId="51" fillId="37" borderId="1" xfId="5" applyNumberFormat="1" applyFont="1" applyFill="1" applyBorder="1" applyAlignment="1">
      <alignment horizontal="center" vertical="center" wrapText="1"/>
    </xf>
    <xf numFmtId="0" fontId="51" fillId="37" borderId="1" xfId="5" applyNumberFormat="1" applyFont="1" applyFill="1" applyBorder="1" applyAlignment="1">
      <alignment horizontal="center" vertical="center" wrapText="1"/>
    </xf>
    <xf numFmtId="169" fontId="49" fillId="3" borderId="8" xfId="13" applyNumberFormat="1" applyFont="1" applyFill="1" applyBorder="1"/>
    <xf numFmtId="169" fontId="38" fillId="0" borderId="8" xfId="13" applyNumberFormat="1" applyFont="1" applyFill="1" applyBorder="1" applyAlignment="1"/>
    <xf numFmtId="0" fontId="33" fillId="5" borderId="2" xfId="0" applyFont="1" applyFill="1" applyBorder="1" applyAlignment="1"/>
    <xf numFmtId="43" fontId="33" fillId="5" borderId="1" xfId="13" applyFont="1" applyFill="1" applyBorder="1"/>
    <xf numFmtId="0" fontId="33" fillId="5" borderId="1" xfId="0" applyFont="1" applyFill="1" applyBorder="1" applyAlignment="1"/>
    <xf numFmtId="169" fontId="33" fillId="5" borderId="1" xfId="236" applyNumberFormat="1" applyFont="1" applyFill="1" applyBorder="1"/>
    <xf numFmtId="0" fontId="33" fillId="5" borderId="1" xfId="0" applyFont="1" applyFill="1" applyBorder="1" applyAlignment="1">
      <alignment vertical="center" wrapText="1"/>
    </xf>
    <xf numFmtId="169" fontId="33" fillId="5" borderId="1" xfId="13" applyNumberFormat="1" applyFont="1" applyFill="1" applyBorder="1"/>
    <xf numFmtId="0" fontId="123" fillId="35" borderId="1" xfId="0" applyFont="1" applyFill="1" applyBorder="1" applyAlignment="1">
      <alignment vertical="center" wrapText="1"/>
    </xf>
    <xf numFmtId="1" fontId="123" fillId="35" borderId="1" xfId="25" applyNumberFormat="1" applyFont="1" applyFill="1" applyBorder="1" applyAlignment="1">
      <alignment horizontal="center"/>
    </xf>
    <xf numFmtId="0" fontId="123" fillId="35" borderId="1" xfId="0" applyFont="1" applyFill="1" applyBorder="1" applyAlignment="1">
      <alignment horizontal="center" vertical="center" wrapText="1"/>
    </xf>
    <xf numFmtId="1" fontId="123" fillId="35" borderId="1" xfId="25" applyNumberFormat="1" applyFont="1" applyFill="1" applyBorder="1" applyAlignment="1">
      <alignment horizontal="center" vertical="center"/>
    </xf>
    <xf numFmtId="1" fontId="123" fillId="35" borderId="1" xfId="25" applyNumberFormat="1" applyFont="1" applyFill="1" applyBorder="1" applyAlignment="1">
      <alignment horizontal="left"/>
    </xf>
    <xf numFmtId="0" fontId="124" fillId="0" borderId="0" xfId="24" applyFont="1"/>
    <xf numFmtId="169" fontId="49" fillId="0" borderId="8" xfId="13" applyNumberFormat="1" applyFont="1" applyFill="1" applyBorder="1"/>
    <xf numFmtId="49" fontId="117" fillId="0" borderId="17" xfId="25" applyNumberFormat="1" applyFont="1" applyFill="1" applyBorder="1"/>
    <xf numFmtId="169" fontId="121" fillId="0" borderId="16" xfId="13" applyNumberFormat="1" applyFont="1" applyFill="1" applyBorder="1"/>
    <xf numFmtId="169" fontId="121" fillId="0" borderId="8" xfId="13" applyNumberFormat="1" applyFont="1" applyFill="1" applyBorder="1"/>
    <xf numFmtId="0" fontId="38" fillId="5" borderId="8" xfId="0" applyFont="1" applyFill="1" applyBorder="1" applyAlignment="1"/>
    <xf numFmtId="169" fontId="51" fillId="2" borderId="16" xfId="13" applyNumberFormat="1" applyFont="1" applyFill="1" applyBorder="1"/>
    <xf numFmtId="0" fontId="26" fillId="0" borderId="0" xfId="24" applyFont="1"/>
    <xf numFmtId="0" fontId="51" fillId="0" borderId="0" xfId="24" applyFont="1"/>
    <xf numFmtId="169" fontId="121" fillId="3" borderId="35" xfId="236" applyNumberFormat="1" applyFont="1" applyFill="1" applyBorder="1" applyAlignment="1">
      <alignment horizontal="center"/>
    </xf>
    <xf numFmtId="43" fontId="33" fillId="2" borderId="1" xfId="13" applyFont="1" applyFill="1" applyBorder="1" applyAlignment="1">
      <alignment horizontal="left" indent="1"/>
    </xf>
    <xf numFmtId="169" fontId="28" fillId="0" borderId="13" xfId="13" applyNumberFormat="1" applyFont="1" applyBorder="1"/>
    <xf numFmtId="0" fontId="28" fillId="0" borderId="36" xfId="25" quotePrefix="1" applyFont="1" applyBorder="1"/>
    <xf numFmtId="169" fontId="49" fillId="2" borderId="37" xfId="13" applyNumberFormat="1" applyFont="1" applyFill="1" applyBorder="1"/>
    <xf numFmtId="169" fontId="49" fillId="3" borderId="12" xfId="13" applyNumberFormat="1" applyFont="1" applyFill="1" applyBorder="1"/>
    <xf numFmtId="0" fontId="2" fillId="0" borderId="0" xfId="24" applyFont="1" applyFill="1" applyBorder="1"/>
    <xf numFmtId="0" fontId="2" fillId="0" borderId="0" xfId="24" applyFont="1" applyBorder="1"/>
    <xf numFmtId="0" fontId="38" fillId="5" borderId="2" xfId="0" applyFont="1" applyFill="1" applyBorder="1" applyAlignment="1"/>
    <xf numFmtId="0" fontId="38" fillId="5" borderId="7" xfId="0" applyFont="1" applyFill="1" applyBorder="1" applyAlignment="1"/>
    <xf numFmtId="0" fontId="28" fillId="2" borderId="17" xfId="24" quotePrefix="1" applyFont="1" applyFill="1" applyBorder="1"/>
    <xf numFmtId="0" fontId="49" fillId="2" borderId="17" xfId="24" quotePrefix="1" applyFont="1" applyFill="1" applyBorder="1"/>
    <xf numFmtId="0" fontId="51" fillId="2" borderId="18" xfId="24" quotePrefix="1" applyFont="1" applyFill="1" applyBorder="1"/>
    <xf numFmtId="0" fontId="51" fillId="2" borderId="17" xfId="24" quotePrefix="1" applyFont="1" applyFill="1" applyBorder="1"/>
    <xf numFmtId="0" fontId="125" fillId="2" borderId="41" xfId="24" applyFont="1" applyFill="1" applyBorder="1"/>
    <xf numFmtId="167" fontId="28" fillId="3" borderId="1" xfId="258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/>
    <xf numFmtId="0" fontId="125" fillId="2" borderId="9" xfId="24" applyFont="1" applyFill="1" applyBorder="1" applyAlignment="1">
      <alignment horizontal="center"/>
    </xf>
    <xf numFmtId="10" fontId="125" fillId="2" borderId="9" xfId="258" applyNumberFormat="1" applyFont="1" applyFill="1" applyBorder="1" applyAlignment="1">
      <alignment horizontal="center"/>
    </xf>
    <xf numFmtId="169" fontId="28" fillId="0" borderId="1" xfId="236" applyNumberFormat="1" applyFont="1" applyFill="1" applyBorder="1"/>
    <xf numFmtId="0" fontId="126" fillId="2" borderId="0" xfId="0" applyFont="1" applyFill="1" applyBorder="1" applyAlignment="1">
      <alignment horizontal="left"/>
    </xf>
    <xf numFmtId="0" fontId="119" fillId="2" borderId="0" xfId="0" applyFont="1" applyFill="1" applyBorder="1" applyAlignment="1">
      <alignment horizontal="left" vertical="center"/>
    </xf>
    <xf numFmtId="0" fontId="119" fillId="2" borderId="0" xfId="0" applyFont="1" applyFill="1" applyBorder="1" applyAlignment="1">
      <alignment vertical="center"/>
    </xf>
    <xf numFmtId="0" fontId="126" fillId="0" borderId="0" xfId="0" applyFont="1" applyFill="1" applyBorder="1" applyAlignment="1">
      <alignment vertical="center"/>
    </xf>
    <xf numFmtId="0" fontId="117" fillId="0" borderId="3" xfId="0" applyFont="1" applyFill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169" fontId="117" fillId="0" borderId="42" xfId="0" applyNumberFormat="1" applyFont="1" applyFill="1" applyBorder="1" applyAlignment="1">
      <alignment vertical="center"/>
    </xf>
    <xf numFmtId="169" fontId="117" fillId="0" borderId="43" xfId="236" applyNumberFormat="1" applyFont="1" applyFill="1" applyBorder="1" applyAlignment="1">
      <alignment vertical="center"/>
    </xf>
    <xf numFmtId="169" fontId="117" fillId="0" borderId="44" xfId="236" applyNumberFormat="1" applyFont="1" applyFill="1" applyBorder="1" applyAlignment="1">
      <alignment vertical="center"/>
    </xf>
    <xf numFmtId="169" fontId="28" fillId="0" borderId="45" xfId="0" applyNumberFormat="1" applyFont="1" applyBorder="1" applyAlignment="1">
      <alignment vertical="center" wrapText="1"/>
    </xf>
    <xf numFmtId="169" fontId="28" fillId="3" borderId="46" xfId="236" applyNumberFormat="1" applyFont="1" applyFill="1" applyBorder="1"/>
    <xf numFmtId="169" fontId="28" fillId="3" borderId="47" xfId="236" applyNumberFormat="1" applyFont="1" applyFill="1" applyBorder="1"/>
    <xf numFmtId="169" fontId="28" fillId="0" borderId="48" xfId="0" applyNumberFormat="1" applyFont="1" applyBorder="1" applyAlignment="1">
      <alignment vertical="center" wrapText="1"/>
    </xf>
    <xf numFmtId="169" fontId="28" fillId="3" borderId="49" xfId="236" applyNumberFormat="1" applyFont="1" applyFill="1" applyBorder="1"/>
    <xf numFmtId="169" fontId="28" fillId="3" borderId="50" xfId="236" applyNumberFormat="1" applyFont="1" applyFill="1" applyBorder="1"/>
    <xf numFmtId="169" fontId="117" fillId="0" borderId="3" xfId="0" applyNumberFormat="1" applyFont="1" applyFill="1" applyBorder="1" applyAlignment="1">
      <alignment vertical="center"/>
    </xf>
    <xf numFmtId="169" fontId="28" fillId="0" borderId="2" xfId="0" applyNumberFormat="1" applyFont="1" applyBorder="1" applyAlignment="1">
      <alignment vertical="center" wrapText="1"/>
    </xf>
    <xf numFmtId="169" fontId="117" fillId="0" borderId="42" xfId="236" applyNumberFormat="1" applyFont="1" applyFill="1" applyBorder="1" applyAlignment="1">
      <alignment vertical="center"/>
    </xf>
    <xf numFmtId="169" fontId="28" fillId="3" borderId="45" xfId="236" applyNumberFormat="1" applyFont="1" applyFill="1" applyBorder="1"/>
    <xf numFmtId="169" fontId="28" fillId="3" borderId="48" xfId="236" applyNumberFormat="1" applyFont="1" applyFill="1" applyBorder="1"/>
    <xf numFmtId="0" fontId="26" fillId="5" borderId="1" xfId="0" applyFont="1" applyFill="1" applyBorder="1" applyAlignment="1">
      <alignment horizontal="left" wrapText="1" indent="2"/>
    </xf>
    <xf numFmtId="43" fontId="26" fillId="5" borderId="1" xfId="13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wrapText="1"/>
    </xf>
    <xf numFmtId="0" fontId="127" fillId="2" borderId="0" xfId="0" applyFont="1" applyFill="1" applyBorder="1" applyAlignment="1">
      <alignment horizontal="left"/>
    </xf>
    <xf numFmtId="0" fontId="111" fillId="0" borderId="0" xfId="24" applyFont="1"/>
    <xf numFmtId="0" fontId="126" fillId="0" borderId="0" xfId="24" applyFont="1"/>
    <xf numFmtId="0" fontId="126" fillId="0" borderId="0" xfId="0" applyFont="1" applyFill="1" applyAlignment="1">
      <alignment wrapText="1"/>
    </xf>
    <xf numFmtId="0" fontId="126" fillId="0" borderId="0" xfId="0" applyFont="1" applyFill="1" applyAlignment="1"/>
    <xf numFmtId="0" fontId="20" fillId="3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vertical="center" wrapText="1"/>
    </xf>
    <xf numFmtId="225" fontId="125" fillId="2" borderId="9" xfId="236" applyNumberFormat="1" applyFont="1" applyFill="1" applyBorder="1" applyAlignment="1">
      <alignment horizontal="center"/>
    </xf>
    <xf numFmtId="0" fontId="130" fillId="0" borderId="0" xfId="24" applyFont="1" applyFill="1"/>
    <xf numFmtId="0" fontId="130" fillId="0" borderId="0" xfId="24" applyFont="1"/>
    <xf numFmtId="0" fontId="1" fillId="0" borderId="0" xfId="24" applyFont="1"/>
    <xf numFmtId="43" fontId="33" fillId="0" borderId="1" xfId="13" applyFont="1" applyFill="1" applyBorder="1"/>
    <xf numFmtId="3" fontId="33" fillId="3" borderId="1" xfId="0" applyNumberFormat="1" applyFont="1" applyFill="1" applyBorder="1"/>
    <xf numFmtId="43" fontId="28" fillId="0" borderId="8" xfId="13" applyFont="1" applyFill="1" applyBorder="1" applyAlignment="1">
      <alignment horizontal="left" vertical="center" wrapText="1"/>
    </xf>
    <xf numFmtId="169" fontId="33" fillId="0" borderId="1" xfId="13" applyNumberFormat="1" applyFont="1" applyFill="1" applyBorder="1" applyAlignment="1"/>
    <xf numFmtId="169" fontId="33" fillId="0" borderId="8" xfId="13" applyNumberFormat="1" applyFont="1" applyFill="1" applyBorder="1" applyAlignment="1"/>
    <xf numFmtId="0" fontId="38" fillId="5" borderId="17" xfId="0" quotePrefix="1" applyFont="1" applyFill="1" applyBorder="1" applyAlignment="1"/>
    <xf numFmtId="169" fontId="38" fillId="5" borderId="16" xfId="0" applyNumberFormat="1" applyFont="1" applyFill="1" applyBorder="1" applyAlignment="1"/>
    <xf numFmtId="0" fontId="128" fillId="36" borderId="1" xfId="25" applyFont="1" applyFill="1" applyBorder="1"/>
    <xf numFmtId="167" fontId="128" fillId="36" borderId="1" xfId="25" applyNumberFormat="1" applyFont="1" applyFill="1" applyBorder="1"/>
    <xf numFmtId="0" fontId="1" fillId="0" borderId="4" xfId="243" applyFont="1" applyBorder="1"/>
    <xf numFmtId="0" fontId="1" fillId="0" borderId="0" xfId="243" applyFont="1"/>
    <xf numFmtId="0" fontId="128" fillId="35" borderId="1" xfId="0" applyFont="1" applyFill="1" applyBorder="1" applyAlignment="1">
      <alignment vertical="center" wrapText="1"/>
    </xf>
    <xf numFmtId="1" fontId="128" fillId="35" borderId="1" xfId="25" applyNumberFormat="1" applyFont="1" applyFill="1" applyBorder="1" applyAlignment="1">
      <alignment horizontal="center"/>
    </xf>
    <xf numFmtId="0" fontId="128" fillId="35" borderId="1" xfId="0" applyFont="1" applyFill="1" applyBorder="1" applyAlignment="1">
      <alignment horizontal="center" vertical="center" wrapText="1"/>
    </xf>
    <xf numFmtId="1" fontId="128" fillId="35" borderId="1" xfId="25" applyNumberFormat="1" applyFont="1" applyFill="1" applyBorder="1" applyAlignment="1">
      <alignment horizontal="center" wrapText="1"/>
    </xf>
    <xf numFmtId="0" fontId="19" fillId="0" borderId="0" xfId="0" applyFont="1"/>
    <xf numFmtId="0" fontId="131" fillId="0" borderId="0" xfId="0" applyFont="1" applyFill="1"/>
    <xf numFmtId="0" fontId="1" fillId="2" borderId="0" xfId="24" applyFont="1" applyFill="1" applyBorder="1"/>
    <xf numFmtId="0" fontId="129" fillId="0" borderId="0" xfId="24" applyFont="1" applyAlignment="1">
      <alignment horizontal="left"/>
    </xf>
    <xf numFmtId="0" fontId="128" fillId="35" borderId="1" xfId="0" applyFont="1" applyFill="1" applyBorder="1" applyAlignment="1">
      <alignment horizontal="left" vertical="center" wrapText="1"/>
    </xf>
    <xf numFmtId="0" fontId="131" fillId="0" borderId="0" xfId="0" applyFont="1"/>
    <xf numFmtId="0" fontId="126" fillId="0" borderId="0" xfId="0" applyFont="1"/>
    <xf numFmtId="0" fontId="132" fillId="0" borderId="0" xfId="0" applyFont="1"/>
    <xf numFmtId="0" fontId="29" fillId="3" borderId="0" xfId="0" applyFont="1" applyFill="1" applyBorder="1" applyAlignment="1"/>
    <xf numFmtId="0" fontId="29" fillId="2" borderId="0" xfId="0" applyFont="1" applyFill="1" applyBorder="1" applyAlignment="1">
      <alignment horizontal="center"/>
    </xf>
    <xf numFmtId="0" fontId="35" fillId="2" borderId="0" xfId="0" applyFont="1" applyFill="1"/>
    <xf numFmtId="1" fontId="35" fillId="3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131" fillId="2" borderId="0" xfId="0" applyFont="1" applyFill="1"/>
    <xf numFmtId="0" fontId="33" fillId="0" borderId="9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9" fillId="0" borderId="0" xfId="0" applyFont="1"/>
    <xf numFmtId="0" fontId="33" fillId="2" borderId="0" xfId="0" applyFont="1" applyFill="1" applyBorder="1" applyAlignment="1">
      <alignment horizontal="center"/>
    </xf>
    <xf numFmtId="0" fontId="33" fillId="3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wrapText="1"/>
    </xf>
    <xf numFmtId="0" fontId="25" fillId="34" borderId="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112" fillId="0" borderId="4" xfId="0" applyNumberFormat="1" applyFont="1" applyFill="1" applyBorder="1" applyAlignment="1">
      <alignment horizontal="center" wrapText="1"/>
    </xf>
    <xf numFmtId="0" fontId="112" fillId="0" borderId="0" xfId="0" applyNumberFormat="1" applyFont="1" applyFill="1" applyBorder="1" applyAlignment="1">
      <alignment horizontal="center" wrapText="1"/>
    </xf>
    <xf numFmtId="0" fontId="45" fillId="2" borderId="4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12" fillId="2" borderId="4" xfId="0" applyFont="1" applyFill="1" applyBorder="1" applyAlignment="1">
      <alignment horizontal="center" wrapText="1"/>
    </xf>
    <xf numFmtId="0" fontId="112" fillId="2" borderId="0" xfId="0" applyFont="1" applyFill="1" applyBorder="1" applyAlignment="1">
      <alignment horizontal="center" wrapText="1"/>
    </xf>
    <xf numFmtId="0" fontId="112" fillId="2" borderId="11" xfId="0" applyFont="1" applyFill="1" applyBorder="1" applyAlignment="1">
      <alignment horizontal="center" wrapText="1"/>
    </xf>
    <xf numFmtId="0" fontId="32" fillId="36" borderId="0" xfId="0" applyFont="1" applyFill="1" applyBorder="1" applyAlignment="1">
      <alignment horizontal="left" wrapText="1"/>
    </xf>
    <xf numFmtId="0" fontId="43" fillId="34" borderId="0" xfId="34" applyFont="1" applyFill="1" applyBorder="1" applyAlignment="1">
      <alignment horizontal="center" vertical="center" wrapText="1"/>
    </xf>
    <xf numFmtId="0" fontId="19" fillId="0" borderId="0" xfId="34" applyFont="1" applyAlignment="1">
      <alignment horizontal="left" wrapText="1"/>
    </xf>
    <xf numFmtId="0" fontId="53" fillId="34" borderId="38" xfId="0" applyFont="1" applyFill="1" applyBorder="1" applyAlignment="1">
      <alignment horizontal="left"/>
    </xf>
    <xf numFmtId="0" fontId="53" fillId="34" borderId="39" xfId="0" applyFont="1" applyFill="1" applyBorder="1" applyAlignment="1">
      <alignment horizontal="left"/>
    </xf>
    <xf numFmtId="0" fontId="53" fillId="34" borderId="40" xfId="0" applyFont="1" applyFill="1" applyBorder="1" applyAlignment="1">
      <alignment horizontal="left"/>
    </xf>
    <xf numFmtId="0" fontId="56" fillId="34" borderId="38" xfId="0" applyFont="1" applyFill="1" applyBorder="1" applyAlignment="1">
      <alignment horizontal="left" wrapText="1"/>
    </xf>
    <xf numFmtId="0" fontId="56" fillId="34" borderId="39" xfId="0" applyFont="1" applyFill="1" applyBorder="1" applyAlignment="1">
      <alignment horizontal="left" wrapText="1"/>
    </xf>
    <xf numFmtId="0" fontId="56" fillId="34" borderId="40" xfId="0" applyFont="1" applyFill="1" applyBorder="1" applyAlignment="1">
      <alignment horizontal="left" wrapText="1"/>
    </xf>
    <xf numFmtId="0" fontId="32" fillId="36" borderId="0" xfId="0" applyFont="1" applyFill="1" applyAlignment="1">
      <alignment horizontal="left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  <xf numFmtId="0" fontId="53" fillId="34" borderId="38" xfId="0" applyFont="1" applyFill="1" applyBorder="1" applyAlignment="1">
      <alignment horizontal="left" vertical="center"/>
    </xf>
    <xf numFmtId="0" fontId="53" fillId="34" borderId="39" xfId="0" applyFont="1" applyFill="1" applyBorder="1" applyAlignment="1">
      <alignment horizontal="left" vertical="center"/>
    </xf>
    <xf numFmtId="0" fontId="53" fillId="34" borderId="40" xfId="0" applyFont="1" applyFill="1" applyBorder="1" applyAlignment="1">
      <alignment horizontal="left" vertical="center"/>
    </xf>
    <xf numFmtId="0" fontId="32" fillId="36" borderId="0" xfId="0" applyFont="1" applyFill="1" applyAlignment="1">
      <alignment horizontal="left" vertical="top" wrapText="1"/>
    </xf>
  </cellXfs>
  <cellStyles count="259">
    <cellStyle name="# ###" xfId="60"/>
    <cellStyle name="#,##%" xfId="61"/>
    <cellStyle name="$   0,000" xfId="62"/>
    <cellStyle name="+" xfId="63"/>
    <cellStyle name="=C:\WINNT35\SYSTEM32\COMMAND.COM" xfId="21"/>
    <cellStyle name="0" xfId="64"/>
    <cellStyle name="0,000" xfId="65"/>
    <cellStyle name="0.00" xfId="66"/>
    <cellStyle name="0.00%" xfId="67"/>
    <cellStyle name="20 % - Accent1 2" xfId="20"/>
    <cellStyle name="2003 adjusted" xfId="68"/>
    <cellStyle name="2003 supplementary" xfId="69"/>
    <cellStyle name="2004 adjusted" xfId="70"/>
    <cellStyle name="2004 supplementary" xfId="71"/>
    <cellStyle name="3" xfId="72"/>
    <cellStyle name="A remplir" xfId="22"/>
    <cellStyle name="Adjusted" xfId="73"/>
    <cellStyle name="ADS" xfId="74"/>
    <cellStyle name="ADS 2" xfId="75"/>
    <cellStyle name="Border Thin" xfId="76"/>
    <cellStyle name="CALC Amount" xfId="77"/>
    <cellStyle name="CALC Amount [1]" xfId="78"/>
    <cellStyle name="CALC Amount [2]" xfId="79"/>
    <cellStyle name="CALC Amount By Segment" xfId="80"/>
    <cellStyle name="CALC Amount By Segment 2" xfId="81"/>
    <cellStyle name="CALC Amount Total" xfId="82"/>
    <cellStyle name="CALC Amount Total [1]" xfId="83"/>
    <cellStyle name="CALC Date Short" xfId="84"/>
    <cellStyle name="CALC Percent" xfId="85"/>
    <cellStyle name="Check" xfId="217"/>
    <cellStyle name="Comma [0]_Bilancioitth 04" xfId="86"/>
    <cellStyle name="Comma_Bilancioitth 04" xfId="87"/>
    <cellStyle name="Commentaire 2" xfId="88"/>
    <cellStyle name="Commt_Titre" xfId="89"/>
    <cellStyle name="Corps" xfId="90"/>
    <cellStyle name="Currency_Centis" xfId="91"/>
    <cellStyle name="Date" xfId="92"/>
    <cellStyle name="DblLineDollarAcct" xfId="93"/>
    <cellStyle name="DblLinePercent" xfId="94"/>
    <cellStyle name="Deloitte Normal" xfId="95"/>
    <cellStyle name="Description" xfId="96"/>
    <cellStyle name="Description heading" xfId="97"/>
    <cellStyle name="Dezimal [0]_§ 92 AktG" xfId="98"/>
    <cellStyle name="Dezimal_§ 92 AktG" xfId="99"/>
    <cellStyle name="DollarAccounting" xfId="100"/>
    <cellStyle name="Encadré" xfId="23"/>
    <cellStyle name="ENCADREMENT" xfId="1"/>
    <cellStyle name="En-Tête 0." xfId="101"/>
    <cellStyle name="En-Tête 0. 2" xfId="102"/>
    <cellStyle name="En-Tête 0.00" xfId="103"/>
    <cellStyle name="En-Tête 0.00 2" xfId="104"/>
    <cellStyle name="En-tête 1" xfId="105"/>
    <cellStyle name="En-tête 2" xfId="106"/>
    <cellStyle name="EnTête_Champs" xfId="107"/>
    <cellStyle name="Error check" xfId="108"/>
    <cellStyle name="Euro" xfId="2"/>
    <cellStyle name="Euro 2" xfId="3"/>
    <cellStyle name="Euro 2 2" xfId="109"/>
    <cellStyle name="Euro 2 3" xfId="235"/>
    <cellStyle name="Euro 2 4" xfId="221"/>
    <cellStyle name="EY Narrative text" xfId="110"/>
    <cellStyle name="EY%colcalc" xfId="111"/>
    <cellStyle name="EY%input" xfId="112"/>
    <cellStyle name="EY%rowcalc" xfId="113"/>
    <cellStyle name="EY0dp" xfId="114"/>
    <cellStyle name="EY1dp" xfId="115"/>
    <cellStyle name="EY2dp" xfId="116"/>
    <cellStyle name="EY3dp" xfId="117"/>
    <cellStyle name="EYChartTitle" xfId="118"/>
    <cellStyle name="EYColumnHeading" xfId="119"/>
    <cellStyle name="EYColumnHeadingItalic" xfId="120"/>
    <cellStyle name="EYCoverDatabookName" xfId="121"/>
    <cellStyle name="EYCoverDate" xfId="122"/>
    <cellStyle name="EYCoverDraft" xfId="123"/>
    <cellStyle name="EYCoverProjectName" xfId="124"/>
    <cellStyle name="EYCurrency" xfId="125"/>
    <cellStyle name="EYHeading1" xfId="126"/>
    <cellStyle name="EYheading2" xfId="127"/>
    <cellStyle name="EYheading3" xfId="128"/>
    <cellStyle name="EYNotes" xfId="129"/>
    <cellStyle name="EYNotesHeading" xfId="130"/>
    <cellStyle name="EYnumber" xfId="131"/>
    <cellStyle name="EYSectionHeading" xfId="132"/>
    <cellStyle name="EYSheetHeader1" xfId="133"/>
    <cellStyle name="EYSheetHeading" xfId="134"/>
    <cellStyle name="EYsmallheading" xfId="135"/>
    <cellStyle name="EYSource" xfId="136"/>
    <cellStyle name="EYtext" xfId="137"/>
    <cellStyle name="EYtextbold" xfId="138"/>
    <cellStyle name="EYtextbolditalic" xfId="139"/>
    <cellStyle name="EYtextitalic" xfId="140"/>
    <cellStyle name="Faster" xfId="141"/>
    <cellStyle name="Figure" xfId="142"/>
    <cellStyle name="Figure 2" xfId="143"/>
    <cellStyle name="Financier0" xfId="144"/>
    <cellStyle name="HEADING 1" xfId="145"/>
    <cellStyle name="HEADING 3" xfId="146"/>
    <cellStyle name="Input" xfId="147"/>
    <cellStyle name="Komma (0)" xfId="148"/>
    <cellStyle name="Komma 2" xfId="29"/>
    <cellStyle name="Komma 2 2" xfId="30"/>
    <cellStyle name="Komma 3" xfId="31"/>
    <cellStyle name="Komma 3 2" xfId="32"/>
    <cellStyle name="LABEL Note" xfId="149"/>
    <cellStyle name="LABEL Units" xfId="150"/>
    <cellStyle name="Lien hypertexte 2" xfId="151"/>
    <cellStyle name="Métier_00_Donnée" xfId="152"/>
    <cellStyle name="Milliers" xfId="13" builtinId="3"/>
    <cellStyle name="Milliers 2" xfId="4"/>
    <cellStyle name="Milliers 2 2" xfId="33"/>
    <cellStyle name="Milliers 2 2 2" xfId="57"/>
    <cellStyle name="Milliers 2 2 3" xfId="247"/>
    <cellStyle name="Milliers 2 2 4" xfId="233"/>
    <cellStyle name="Milliers 2 3" xfId="47"/>
    <cellStyle name="Milliers 2 4" xfId="236"/>
    <cellStyle name="Milliers 2 5" xfId="222"/>
    <cellStyle name="Milliers 3" xfId="19"/>
    <cellStyle name="Milliers 3 2" xfId="48"/>
    <cellStyle name="Milliers 3 2 2" xfId="249"/>
    <cellStyle name="Milliers 4" xfId="27"/>
    <cellStyle name="Milliers 4 2" xfId="54"/>
    <cellStyle name="Milliers 4 2 2" xfId="252"/>
    <cellStyle name="Milliers 4 3" xfId="245"/>
    <cellStyle name="Milliers 4 4" xfId="231"/>
    <cellStyle name="Milliers 5" xfId="44"/>
    <cellStyle name="Milliers 6" xfId="241"/>
    <cellStyle name="Milliers 7" xfId="227"/>
    <cellStyle name="Millions" xfId="153"/>
    <cellStyle name="Monétaire" xfId="5" builtinId="4"/>
    <cellStyle name="Monétaire 2" xfId="6"/>
    <cellStyle name="Monétaire 2 2" xfId="237"/>
    <cellStyle name="Monétaire 2 3" xfId="223"/>
    <cellStyle name="Monétaire 3" xfId="28"/>
    <cellStyle name="Monétaire 3 2" xfId="246"/>
    <cellStyle name="Monétaire 3 3" xfId="232"/>
    <cellStyle name="Monétaire 4" xfId="45"/>
    <cellStyle name="Monétaire0" xfId="154"/>
    <cellStyle name="Neutre 2" xfId="18"/>
    <cellStyle name="new format" xfId="155"/>
    <cellStyle name="No-definido" xfId="156"/>
    <cellStyle name="Non défini" xfId="157"/>
    <cellStyle name="Normal" xfId="0" builtinId="0"/>
    <cellStyle name="Normal 10" xfId="34"/>
    <cellStyle name="Normal 10 2" xfId="218"/>
    <cellStyle name="Normal 10 2 2" xfId="255"/>
    <cellStyle name="Normal 11" xfId="219"/>
    <cellStyle name="Normal 11 2" xfId="256"/>
    <cellStyle name="Normal 2" xfId="7"/>
    <cellStyle name="Normal 2 2" xfId="15"/>
    <cellStyle name="Normal 2 2 2" xfId="25"/>
    <cellStyle name="Normal 2 2 2 2" xfId="56"/>
    <cellStyle name="Normal 2 2 2 2 2" xfId="253"/>
    <cellStyle name="Normal 2 2 3" xfId="55"/>
    <cellStyle name="Normal 2 2 4" xfId="242"/>
    <cellStyle name="Normal 2 2 5" xfId="228"/>
    <cellStyle name="Normal 2 3" xfId="49"/>
    <cellStyle name="Normal 2 4" xfId="238"/>
    <cellStyle name="Normal 2 5" xfId="224"/>
    <cellStyle name="Normal 3" xfId="8"/>
    <cellStyle name="Normal 3 2" xfId="9"/>
    <cellStyle name="Normal 3 2 2" xfId="16"/>
    <cellStyle name="Normal 3 3" xfId="50"/>
    <cellStyle name="Normal 4" xfId="14"/>
    <cellStyle name="Normal 4 2" xfId="51"/>
    <cellStyle name="Normal 4 2 2" xfId="250"/>
    <cellStyle name="Normal 5" xfId="17"/>
    <cellStyle name="Normal 5 2" xfId="53"/>
    <cellStyle name="Normal 5 2 2" xfId="251"/>
    <cellStyle name="Normal 6" xfId="24"/>
    <cellStyle name="Normal 6 2" xfId="158"/>
    <cellStyle name="Normal 6 3" xfId="243"/>
    <cellStyle name="Normal 6 4" xfId="229"/>
    <cellStyle name="Normal 7" xfId="159"/>
    <cellStyle name="Normal 8" xfId="59"/>
    <cellStyle name="Normal 9" xfId="35"/>
    <cellStyle name="Ongedefinieerd" xfId="36"/>
    <cellStyle name="Output" xfId="160"/>
    <cellStyle name="Output Amounts" xfId="161"/>
    <cellStyle name="Output Column Headings" xfId="162"/>
    <cellStyle name="Output Line Items" xfId="163"/>
    <cellStyle name="Output Report Heading" xfId="164"/>
    <cellStyle name="Output Report Title" xfId="165"/>
    <cellStyle name="Output_BP Eos v1.3 + Kafine autre Excel 2" xfId="166"/>
    <cellStyle name="Pied" xfId="167"/>
    <cellStyle name="Pied 2" xfId="168"/>
    <cellStyle name="Pourcentage" xfId="258" builtinId="5"/>
    <cellStyle name="Pourcentage 2" xfId="10"/>
    <cellStyle name="Pourcentage 2 2" xfId="58"/>
    <cellStyle name="Pourcentage 2 3" xfId="52"/>
    <cellStyle name="Pourcentage 2 4" xfId="239"/>
    <cellStyle name="Pourcentage 2 5" xfId="225"/>
    <cellStyle name="Pourcentage 3" xfId="11"/>
    <cellStyle name="Pourcentage 3 2" xfId="169"/>
    <cellStyle name="Pourcentage 3 2 2" xfId="254"/>
    <cellStyle name="Pourcentage 3 3" xfId="240"/>
    <cellStyle name="Pourcentage 3 4" xfId="226"/>
    <cellStyle name="Pourcentage 4" xfId="26"/>
    <cellStyle name="Pourcentage 4 2" xfId="170"/>
    <cellStyle name="Pourcentage 4 3" xfId="244"/>
    <cellStyle name="Pourcentage 4 4" xfId="230"/>
    <cellStyle name="Pourcentage 5" xfId="220"/>
    <cellStyle name="Pourcentage 5 2" xfId="257"/>
    <cellStyle name="Pourcentage 6" xfId="46"/>
    <cellStyle name="Procent 2" xfId="37"/>
    <cellStyle name="Procent 2 2" xfId="38"/>
    <cellStyle name="Reconciliation" xfId="171"/>
    <cellStyle name="S1" xfId="172"/>
    <cellStyle name="S2" xfId="173"/>
    <cellStyle name="Saisi - Style1" xfId="174"/>
    <cellStyle name="Saisie % (,)" xfId="175"/>
    <cellStyle name="Saisie % (,0)" xfId="176"/>
    <cellStyle name="Saisie € (,)" xfId="177"/>
    <cellStyle name="Saisie € (,00)" xfId="178"/>
    <cellStyle name="Saisie € (,000)" xfId="179"/>
    <cellStyle name="Saisie date" xfId="180"/>
    <cellStyle name="Saisie H (,0)" xfId="181"/>
    <cellStyle name="Saisie KM (,0)" xfId="182"/>
    <cellStyle name="Saisie nb (,)" xfId="183"/>
    <cellStyle name="Saisie nb (,0)" xfId="184"/>
    <cellStyle name="Saisie nb (,00)" xfId="185"/>
    <cellStyle name="Saisie texte" xfId="186"/>
    <cellStyle name="SAPBEXHLevel1" xfId="187"/>
    <cellStyle name="SAPBEXstdData" xfId="188"/>
    <cellStyle name="SingleLineAcctgn" xfId="189"/>
    <cellStyle name="SingleLinePercent" xfId="190"/>
    <cellStyle name="Standaard 2" xfId="39"/>
    <cellStyle name="Standaard 3" xfId="40"/>
    <cellStyle name="Standaard 4" xfId="41"/>
    <cellStyle name="Standaard 5" xfId="42"/>
    <cellStyle name="Standaard 5 2" xfId="248"/>
    <cellStyle name="Standaard 5 3" xfId="234"/>
    <cellStyle name="Standaard_23092008v2" xfId="43"/>
    <cellStyle name="Standard" xfId="191"/>
    <cellStyle name="Standard 2" xfId="192"/>
    <cellStyle name="Style 1" xfId="193"/>
    <cellStyle name="Style 1 2" xfId="194"/>
    <cellStyle name="Style0" xfId="195"/>
    <cellStyle name="Style1" xfId="196"/>
    <cellStyle name="Style2" xfId="197"/>
    <cellStyle name="Style3" xfId="198"/>
    <cellStyle name="Subtotal" xfId="199"/>
    <cellStyle name="TIME Detail" xfId="200"/>
    <cellStyle name="TIME Period Start" xfId="201"/>
    <cellStyle name="Title" xfId="202"/>
    <cellStyle name="Titre 2" xfId="12"/>
    <cellStyle name="Titre1" xfId="203"/>
    <cellStyle name="tmstp - Style2" xfId="204"/>
    <cellStyle name="Tusental (0)_Blad1" xfId="205"/>
    <cellStyle name="UNDERRUBRIK" xfId="206"/>
    <cellStyle name="User_Defined_C" xfId="207"/>
    <cellStyle name="Valuta (0)_Blad1" xfId="208"/>
    <cellStyle name="Virgule fixe" xfId="209"/>
    <cellStyle name="Währung [0]_§ 92 AktG" xfId="210"/>
    <cellStyle name="Währung_§ 92 AktG" xfId="211"/>
    <cellStyle name="XL3 Blue" xfId="212"/>
    <cellStyle name="XL3 Green" xfId="213"/>
    <cellStyle name="XL3 Orange" xfId="214"/>
    <cellStyle name="XL3 Red" xfId="215"/>
    <cellStyle name="XL3 Yellow" xfId="216"/>
  </cellStyles>
  <dxfs count="0"/>
  <tableStyles count="0" defaultTableStyle="TableStyleMedium2" defaultPivotStyle="PivotStyleLight16"/>
  <colors>
    <mruColors>
      <color rgb="FF126F67"/>
      <color rgb="FFBF9A00"/>
      <color rgb="FF071F32"/>
      <color rgb="FF354BCF"/>
      <color rgb="FFB4B4B4"/>
      <color rgb="FF155D95"/>
      <color rgb="FF1CB0A2"/>
      <color rgb="FF1BA69B"/>
      <color rgb="FF21CDBD"/>
      <color rgb="FFD7EA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392904</xdr:colOff>
      <xdr:row>0</xdr:row>
      <xdr:rowOff>140489</xdr:rowOff>
    </xdr:from>
    <xdr:to>
      <xdr:col>1</xdr:col>
      <xdr:colOff>547686</xdr:colOff>
      <xdr:row>4</xdr:row>
      <xdr:rowOff>214312</xdr:rowOff>
    </xdr:to>
    <xdr:grpSp>
      <xdr:nvGrpSpPr>
        <xdr:cNvPr id="3" name="Groupe 2">
          <a:extLst>
            <a:ext uri="{FF2B5EF4-FFF2-40B4-BE49-F238E27FC236}">
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DC0BC956-320E-49B5-957E-FEBFB52D1712}"/>
            </a:ext>
          </a:extLst>
        </xdr:cNvPr>
        <xdr:cNvGrpSpPr/>
      </xdr:nvGrpSpPr>
      <xdr:grpSpPr>
        <a:xfrm>
          <a:off x="392904" y="140489"/>
          <a:ext cx="1043782" cy="931073"/>
          <a:chOff x="7067550" y="401638"/>
          <a:chExt cx="1336676" cy="1182687"/>
        </a:xfrm>
        <a:solidFill>
          <a:schemeClr val="tx1"/>
        </a:solidFill>
      </xdr:grpSpPr>
      <xdr:sp macro="" textlink="">
        <xdr:nvSpPr>
          <xdr:cNvPr id="4" name="Freeform 5">
            <a:extLst>
              <a:ext uri="{FF2B5EF4-FFF2-40B4-BE49-F238E27FC236}">
  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3392B769-C207-4835-ADC8-D5A20853FB69}"/>
              </a:ext>
            </a:extLst>
          </xdr:cNvPr>
          <xdr:cNvSpPr>
            <a:spLocks noEditPoints="1"/>
          </xdr:cNvSpPr>
        </xdr:nvSpPr>
        <xdr:spPr bwMode="auto">
          <a:xfrm>
            <a:off x="7067550" y="1243013"/>
            <a:ext cx="241300" cy="331787"/>
          </a:xfrm>
          <a:custGeom>
            <a:avLst/>
            <a:gdLst>
              <a:gd name="T0" fmla="*/ 86 w 86"/>
              <a:gd name="T1" fmla="*/ 41 h 118"/>
              <a:gd name="T2" fmla="*/ 45 w 86"/>
              <a:gd name="T3" fmla="*/ 81 h 118"/>
              <a:gd name="T4" fmla="*/ 27 w 86"/>
              <a:gd name="T5" fmla="*/ 81 h 118"/>
              <a:gd name="T6" fmla="*/ 27 w 86"/>
              <a:gd name="T7" fmla="*/ 118 h 118"/>
              <a:gd name="T8" fmla="*/ 0 w 86"/>
              <a:gd name="T9" fmla="*/ 118 h 118"/>
              <a:gd name="T10" fmla="*/ 0 w 86"/>
              <a:gd name="T11" fmla="*/ 0 h 118"/>
              <a:gd name="T12" fmla="*/ 45 w 86"/>
              <a:gd name="T13" fmla="*/ 0 h 118"/>
              <a:gd name="T14" fmla="*/ 86 w 86"/>
              <a:gd name="T15" fmla="*/ 41 h 118"/>
              <a:gd name="T16" fmla="*/ 59 w 86"/>
              <a:gd name="T17" fmla="*/ 41 h 118"/>
              <a:gd name="T18" fmla="*/ 45 w 86"/>
              <a:gd name="T19" fmla="*/ 26 h 118"/>
              <a:gd name="T20" fmla="*/ 27 w 86"/>
              <a:gd name="T21" fmla="*/ 26 h 118"/>
              <a:gd name="T22" fmla="*/ 27 w 86"/>
              <a:gd name="T23" fmla="*/ 56 h 118"/>
              <a:gd name="T24" fmla="*/ 45 w 86"/>
              <a:gd name="T25" fmla="*/ 56 h 118"/>
              <a:gd name="T26" fmla="*/ 59 w 86"/>
              <a:gd name="T27" fmla="*/ 41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86" h="118">
                <a:moveTo>
                  <a:pt x="86" y="41"/>
                </a:moveTo>
                <a:cubicBezTo>
                  <a:pt x="86" y="63"/>
                  <a:pt x="68" y="81"/>
                  <a:pt x="45" y="81"/>
                </a:cubicBezTo>
                <a:cubicBezTo>
                  <a:pt x="27" y="81"/>
                  <a:pt x="27" y="81"/>
                  <a:pt x="27" y="81"/>
                </a:cubicBezTo>
                <a:cubicBezTo>
                  <a:pt x="27" y="118"/>
                  <a:pt x="27" y="118"/>
                  <a:pt x="27" y="118"/>
                </a:cubicBezTo>
                <a:cubicBezTo>
                  <a:pt x="0" y="118"/>
                  <a:pt x="0" y="118"/>
                  <a:pt x="0" y="118"/>
                </a:cubicBezTo>
                <a:cubicBezTo>
                  <a:pt x="0" y="0"/>
                  <a:pt x="0" y="0"/>
                  <a:pt x="0" y="0"/>
                </a:cubicBezTo>
                <a:cubicBezTo>
                  <a:pt x="45" y="0"/>
                  <a:pt x="45" y="0"/>
                  <a:pt x="45" y="0"/>
                </a:cubicBezTo>
                <a:cubicBezTo>
                  <a:pt x="68" y="0"/>
                  <a:pt x="86" y="18"/>
                  <a:pt x="86" y="41"/>
                </a:cubicBezTo>
                <a:close/>
                <a:moveTo>
                  <a:pt x="59" y="41"/>
                </a:moveTo>
                <a:cubicBezTo>
                  <a:pt x="59" y="32"/>
                  <a:pt x="53" y="26"/>
                  <a:pt x="45" y="26"/>
                </a:cubicBezTo>
                <a:cubicBezTo>
                  <a:pt x="27" y="26"/>
                  <a:pt x="27" y="26"/>
                  <a:pt x="27" y="26"/>
                </a:cubicBezTo>
                <a:cubicBezTo>
                  <a:pt x="27" y="56"/>
                  <a:pt x="27" y="56"/>
                  <a:pt x="27" y="56"/>
                </a:cubicBezTo>
                <a:cubicBezTo>
                  <a:pt x="45" y="56"/>
                  <a:pt x="45" y="56"/>
                  <a:pt x="45" y="56"/>
                </a:cubicBezTo>
                <a:cubicBezTo>
                  <a:pt x="53" y="56"/>
                  <a:pt x="59" y="49"/>
                  <a:pt x="59" y="41"/>
                </a:cubicBez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92674880-F831-489F-A140-5C5F9B7FC291}"/>
              </a:ext>
            </a:extLst>
          </xdr:cNvPr>
          <xdr:cNvSpPr>
            <a:spLocks noChangeArrowheads="1"/>
          </xdr:cNvSpPr>
        </xdr:nvSpPr>
        <xdr:spPr bwMode="auto">
          <a:xfrm>
            <a:off x="8004175" y="1243013"/>
            <a:ext cx="76200" cy="33178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E88A22C2-0A29-4F16-BB6E-94837C6C1A90}"/>
              </a:ext>
            </a:extLst>
          </xdr:cNvPr>
          <xdr:cNvSpPr>
            <a:spLocks noEditPoints="1"/>
          </xdr:cNvSpPr>
        </xdr:nvSpPr>
        <xdr:spPr bwMode="auto">
          <a:xfrm>
            <a:off x="7678738" y="1243013"/>
            <a:ext cx="255588" cy="331787"/>
          </a:xfrm>
          <a:custGeom>
            <a:avLst/>
            <a:gdLst>
              <a:gd name="T0" fmla="*/ 27 w 91"/>
              <a:gd name="T1" fmla="*/ 81 h 118"/>
              <a:gd name="T2" fmla="*/ 27 w 91"/>
              <a:gd name="T3" fmla="*/ 118 h 118"/>
              <a:gd name="T4" fmla="*/ 0 w 91"/>
              <a:gd name="T5" fmla="*/ 118 h 118"/>
              <a:gd name="T6" fmla="*/ 0 w 91"/>
              <a:gd name="T7" fmla="*/ 0 h 118"/>
              <a:gd name="T8" fmla="*/ 47 w 91"/>
              <a:gd name="T9" fmla="*/ 0 h 118"/>
              <a:gd name="T10" fmla="*/ 88 w 91"/>
              <a:gd name="T11" fmla="*/ 41 h 118"/>
              <a:gd name="T12" fmla="*/ 66 w 91"/>
              <a:gd name="T13" fmla="*/ 76 h 118"/>
              <a:gd name="T14" fmla="*/ 91 w 91"/>
              <a:gd name="T15" fmla="*/ 118 h 118"/>
              <a:gd name="T16" fmla="*/ 62 w 91"/>
              <a:gd name="T17" fmla="*/ 118 h 118"/>
              <a:gd name="T18" fmla="*/ 41 w 91"/>
              <a:gd name="T19" fmla="*/ 81 h 118"/>
              <a:gd name="T20" fmla="*/ 27 w 91"/>
              <a:gd name="T21" fmla="*/ 81 h 118"/>
              <a:gd name="T22" fmla="*/ 27 w 91"/>
              <a:gd name="T23" fmla="*/ 58 h 118"/>
              <a:gd name="T24" fmla="*/ 47 w 91"/>
              <a:gd name="T25" fmla="*/ 58 h 118"/>
              <a:gd name="T26" fmla="*/ 61 w 91"/>
              <a:gd name="T27" fmla="*/ 42 h 118"/>
              <a:gd name="T28" fmla="*/ 47 w 91"/>
              <a:gd name="T29" fmla="*/ 26 h 118"/>
              <a:gd name="T30" fmla="*/ 27 w 91"/>
              <a:gd name="T31" fmla="*/ 26 h 118"/>
              <a:gd name="T32" fmla="*/ 27 w 91"/>
              <a:gd name="T33" fmla="*/ 58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91" h="118">
                <a:moveTo>
                  <a:pt x="27" y="81"/>
                </a:moveTo>
                <a:cubicBezTo>
                  <a:pt x="27" y="118"/>
                  <a:pt x="27" y="118"/>
                  <a:pt x="27" y="118"/>
                </a:cubicBezTo>
                <a:cubicBezTo>
                  <a:pt x="0" y="118"/>
                  <a:pt x="0" y="118"/>
                  <a:pt x="0" y="118"/>
                </a:cubicBezTo>
                <a:cubicBezTo>
                  <a:pt x="0" y="0"/>
                  <a:pt x="0" y="0"/>
                  <a:pt x="0" y="0"/>
                </a:cubicBezTo>
                <a:cubicBezTo>
                  <a:pt x="47" y="0"/>
                  <a:pt x="47" y="0"/>
                  <a:pt x="47" y="0"/>
                </a:cubicBezTo>
                <a:cubicBezTo>
                  <a:pt x="70" y="0"/>
                  <a:pt x="88" y="18"/>
                  <a:pt x="88" y="41"/>
                </a:cubicBezTo>
                <a:cubicBezTo>
                  <a:pt x="88" y="55"/>
                  <a:pt x="79" y="69"/>
                  <a:pt x="66" y="76"/>
                </a:cubicBezTo>
                <a:cubicBezTo>
                  <a:pt x="91" y="118"/>
                  <a:pt x="91" y="118"/>
                  <a:pt x="91" y="118"/>
                </a:cubicBezTo>
                <a:cubicBezTo>
                  <a:pt x="62" y="118"/>
                  <a:pt x="62" y="118"/>
                  <a:pt x="62" y="118"/>
                </a:cubicBezTo>
                <a:cubicBezTo>
                  <a:pt x="41" y="81"/>
                  <a:pt x="41" y="81"/>
                  <a:pt x="41" y="81"/>
                </a:cubicBezTo>
                <a:lnTo>
                  <a:pt x="27" y="81"/>
                </a:lnTo>
                <a:close/>
                <a:moveTo>
                  <a:pt x="27" y="58"/>
                </a:moveTo>
                <a:cubicBezTo>
                  <a:pt x="47" y="58"/>
                  <a:pt x="47" y="58"/>
                  <a:pt x="47" y="58"/>
                </a:cubicBezTo>
                <a:cubicBezTo>
                  <a:pt x="55" y="58"/>
                  <a:pt x="61" y="51"/>
                  <a:pt x="61" y="42"/>
                </a:cubicBezTo>
                <a:cubicBezTo>
                  <a:pt x="61" y="33"/>
                  <a:pt x="55" y="26"/>
                  <a:pt x="47" y="26"/>
                </a:cubicBezTo>
                <a:cubicBezTo>
                  <a:pt x="27" y="26"/>
                  <a:pt x="27" y="26"/>
                  <a:pt x="27" y="26"/>
                </a:cubicBezTo>
                <a:lnTo>
                  <a:pt x="27" y="58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91CD575D-1811-4FD4-8636-C5269B37A85A}"/>
              </a:ext>
            </a:extLst>
          </xdr:cNvPr>
          <xdr:cNvSpPr>
            <a:spLocks noEditPoints="1"/>
          </xdr:cNvSpPr>
        </xdr:nvSpPr>
        <xdr:spPr bwMode="auto">
          <a:xfrm>
            <a:off x="7308850" y="1243013"/>
            <a:ext cx="320675" cy="331787"/>
          </a:xfrm>
          <a:custGeom>
            <a:avLst/>
            <a:gdLst>
              <a:gd name="T0" fmla="*/ 36 w 114"/>
              <a:gd name="T1" fmla="*/ 98 h 118"/>
              <a:gd name="T2" fmla="*/ 57 w 114"/>
              <a:gd name="T3" fmla="*/ 100 h 118"/>
              <a:gd name="T4" fmla="*/ 78 w 114"/>
              <a:gd name="T5" fmla="*/ 98 h 118"/>
              <a:gd name="T6" fmla="*/ 85 w 114"/>
              <a:gd name="T7" fmla="*/ 118 h 118"/>
              <a:gd name="T8" fmla="*/ 114 w 114"/>
              <a:gd name="T9" fmla="*/ 118 h 118"/>
              <a:gd name="T10" fmla="*/ 74 w 114"/>
              <a:gd name="T11" fmla="*/ 0 h 118"/>
              <a:gd name="T12" fmla="*/ 40 w 114"/>
              <a:gd name="T13" fmla="*/ 0 h 118"/>
              <a:gd name="T14" fmla="*/ 0 w 114"/>
              <a:gd name="T15" fmla="*/ 118 h 118"/>
              <a:gd name="T16" fmla="*/ 29 w 114"/>
              <a:gd name="T17" fmla="*/ 118 h 118"/>
              <a:gd name="T18" fmla="*/ 36 w 114"/>
              <a:gd name="T19" fmla="*/ 98 h 118"/>
              <a:gd name="T20" fmla="*/ 43 w 114"/>
              <a:gd name="T21" fmla="*/ 75 h 118"/>
              <a:gd name="T22" fmla="*/ 57 w 114"/>
              <a:gd name="T23" fmla="*/ 77 h 118"/>
              <a:gd name="T24" fmla="*/ 71 w 114"/>
              <a:gd name="T25" fmla="*/ 75 h 118"/>
              <a:gd name="T26" fmla="*/ 57 w 114"/>
              <a:gd name="T27" fmla="*/ 31 h 118"/>
              <a:gd name="T28" fmla="*/ 43 w 114"/>
              <a:gd name="T29" fmla="*/ 75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14" h="118">
                <a:moveTo>
                  <a:pt x="36" y="98"/>
                </a:moveTo>
                <a:cubicBezTo>
                  <a:pt x="42" y="99"/>
                  <a:pt x="50" y="100"/>
                  <a:pt x="57" y="100"/>
                </a:cubicBezTo>
                <a:cubicBezTo>
                  <a:pt x="64" y="100"/>
                  <a:pt x="71" y="99"/>
                  <a:pt x="78" y="98"/>
                </a:cubicBezTo>
                <a:cubicBezTo>
                  <a:pt x="85" y="118"/>
                  <a:pt x="85" y="118"/>
                  <a:pt x="85" y="118"/>
                </a:cubicBezTo>
                <a:cubicBezTo>
                  <a:pt x="114" y="118"/>
                  <a:pt x="114" y="118"/>
                  <a:pt x="114" y="118"/>
                </a:cubicBezTo>
                <a:cubicBezTo>
                  <a:pt x="74" y="0"/>
                  <a:pt x="74" y="0"/>
                  <a:pt x="74" y="0"/>
                </a:cubicBezTo>
                <a:cubicBezTo>
                  <a:pt x="40" y="0"/>
                  <a:pt x="40" y="0"/>
                  <a:pt x="40" y="0"/>
                </a:cubicBezTo>
                <a:cubicBezTo>
                  <a:pt x="0" y="118"/>
                  <a:pt x="0" y="118"/>
                  <a:pt x="0" y="118"/>
                </a:cubicBezTo>
                <a:cubicBezTo>
                  <a:pt x="29" y="118"/>
                  <a:pt x="29" y="118"/>
                  <a:pt x="29" y="118"/>
                </a:cubicBezTo>
                <a:lnTo>
                  <a:pt x="36" y="98"/>
                </a:lnTo>
                <a:close/>
                <a:moveTo>
                  <a:pt x="43" y="75"/>
                </a:moveTo>
                <a:cubicBezTo>
                  <a:pt x="47" y="76"/>
                  <a:pt x="52" y="77"/>
                  <a:pt x="57" y="77"/>
                </a:cubicBezTo>
                <a:cubicBezTo>
                  <a:pt x="62" y="77"/>
                  <a:pt x="66" y="76"/>
                  <a:pt x="71" y="75"/>
                </a:cubicBezTo>
                <a:cubicBezTo>
                  <a:pt x="57" y="31"/>
                  <a:pt x="57" y="31"/>
                  <a:pt x="57" y="31"/>
                </a:cubicBezTo>
                <a:lnTo>
                  <a:pt x="43" y="75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9">
            <a:extLst>
              <a:ext uri="{FF2B5EF4-FFF2-40B4-BE49-F238E27FC236}">
  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15170D0C-80F7-49C0-B441-67CBD5116970}"/>
              </a:ext>
            </a:extLst>
          </xdr:cNvPr>
          <xdr:cNvSpPr>
            <a:spLocks/>
          </xdr:cNvSpPr>
        </xdr:nvSpPr>
        <xdr:spPr bwMode="auto">
          <a:xfrm>
            <a:off x="8148638" y="1236663"/>
            <a:ext cx="255588" cy="347662"/>
          </a:xfrm>
          <a:custGeom>
            <a:avLst/>
            <a:gdLst>
              <a:gd name="T0" fmla="*/ 45 w 91"/>
              <a:gd name="T1" fmla="*/ 26 h 123"/>
              <a:gd name="T2" fmla="*/ 65 w 91"/>
              <a:gd name="T3" fmla="*/ 38 h 123"/>
              <a:gd name="T4" fmla="*/ 88 w 91"/>
              <a:gd name="T5" fmla="*/ 27 h 123"/>
              <a:gd name="T6" fmla="*/ 45 w 91"/>
              <a:gd name="T7" fmla="*/ 0 h 123"/>
              <a:gd name="T8" fmla="*/ 5 w 91"/>
              <a:gd name="T9" fmla="*/ 36 h 123"/>
              <a:gd name="T10" fmla="*/ 40 w 91"/>
              <a:gd name="T11" fmla="*/ 72 h 123"/>
              <a:gd name="T12" fmla="*/ 64 w 91"/>
              <a:gd name="T13" fmla="*/ 87 h 123"/>
              <a:gd name="T14" fmla="*/ 47 w 91"/>
              <a:gd name="T15" fmla="*/ 96 h 123"/>
              <a:gd name="T16" fmla="*/ 23 w 91"/>
              <a:gd name="T17" fmla="*/ 81 h 123"/>
              <a:gd name="T18" fmla="*/ 0 w 91"/>
              <a:gd name="T19" fmla="*/ 94 h 123"/>
              <a:gd name="T20" fmla="*/ 47 w 91"/>
              <a:gd name="T21" fmla="*/ 123 h 123"/>
              <a:gd name="T22" fmla="*/ 91 w 91"/>
              <a:gd name="T23" fmla="*/ 86 h 123"/>
              <a:gd name="T24" fmla="*/ 58 w 91"/>
              <a:gd name="T25" fmla="*/ 51 h 123"/>
              <a:gd name="T26" fmla="*/ 32 w 91"/>
              <a:gd name="T27" fmla="*/ 35 h 123"/>
              <a:gd name="T28" fmla="*/ 45 w 91"/>
              <a:gd name="T29" fmla="*/ 26 h 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91" h="123">
                <a:moveTo>
                  <a:pt x="45" y="26"/>
                </a:moveTo>
                <a:cubicBezTo>
                  <a:pt x="56" y="26"/>
                  <a:pt x="61" y="33"/>
                  <a:pt x="65" y="38"/>
                </a:cubicBezTo>
                <a:cubicBezTo>
                  <a:pt x="88" y="27"/>
                  <a:pt x="88" y="27"/>
                  <a:pt x="88" y="27"/>
                </a:cubicBezTo>
                <a:cubicBezTo>
                  <a:pt x="84" y="19"/>
                  <a:pt x="73" y="0"/>
                  <a:pt x="45" y="0"/>
                </a:cubicBezTo>
                <a:cubicBezTo>
                  <a:pt x="25" y="0"/>
                  <a:pt x="5" y="13"/>
                  <a:pt x="5" y="36"/>
                </a:cubicBezTo>
                <a:cubicBezTo>
                  <a:pt x="5" y="64"/>
                  <a:pt x="32" y="69"/>
                  <a:pt x="40" y="72"/>
                </a:cubicBezTo>
                <a:cubicBezTo>
                  <a:pt x="48" y="75"/>
                  <a:pt x="64" y="77"/>
                  <a:pt x="64" y="87"/>
                </a:cubicBezTo>
                <a:cubicBezTo>
                  <a:pt x="64" y="94"/>
                  <a:pt x="57" y="96"/>
                  <a:pt x="47" y="96"/>
                </a:cubicBezTo>
                <a:cubicBezTo>
                  <a:pt x="37" y="96"/>
                  <a:pt x="28" y="91"/>
                  <a:pt x="23" y="81"/>
                </a:cubicBezTo>
                <a:cubicBezTo>
                  <a:pt x="0" y="94"/>
                  <a:pt x="0" y="94"/>
                  <a:pt x="0" y="94"/>
                </a:cubicBezTo>
                <a:cubicBezTo>
                  <a:pt x="2" y="98"/>
                  <a:pt x="15" y="123"/>
                  <a:pt x="47" y="123"/>
                </a:cubicBezTo>
                <a:cubicBezTo>
                  <a:pt x="73" y="123"/>
                  <a:pt x="91" y="109"/>
                  <a:pt x="91" y="86"/>
                </a:cubicBezTo>
                <a:cubicBezTo>
                  <a:pt x="91" y="68"/>
                  <a:pt x="81" y="58"/>
                  <a:pt x="58" y="51"/>
                </a:cubicBezTo>
                <a:cubicBezTo>
                  <a:pt x="39" y="46"/>
                  <a:pt x="32" y="43"/>
                  <a:pt x="32" y="35"/>
                </a:cubicBezTo>
                <a:cubicBezTo>
                  <a:pt x="32" y="30"/>
                  <a:pt x="37" y="26"/>
                  <a:pt x="45" y="26"/>
                </a:cubicBez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10">
            <a:extLst>
              <a:ext uri="{FF2B5EF4-FFF2-40B4-BE49-F238E27FC236}">
                <a16:creationId xmlns:lc="http://schemas.openxmlformats.org/drawingml/2006/lockedCanvas" xmlns="" xmlns:a16="http://schemas.microsoft.com/office/drawing/2014/main" xmlns:p="http://schemas.openxmlformats.org/presentationml/2006/main" xmlns:r="http://schemas.openxmlformats.org/officeDocument/2006/relationships" id="{EFEFE74E-7E95-4F8C-A6E2-511DFA391936}"/>
              </a:ext>
            </a:extLst>
          </xdr:cNvPr>
          <xdr:cNvSpPr>
            <a:spLocks/>
          </xdr:cNvSpPr>
        </xdr:nvSpPr>
        <xdr:spPr bwMode="auto">
          <a:xfrm>
            <a:off x="7319963" y="401638"/>
            <a:ext cx="833438" cy="769937"/>
          </a:xfrm>
          <a:custGeom>
            <a:avLst/>
            <a:gdLst>
              <a:gd name="T0" fmla="*/ 294 w 296"/>
              <a:gd name="T1" fmla="*/ 162 h 273"/>
              <a:gd name="T2" fmla="*/ 291 w 296"/>
              <a:gd name="T3" fmla="*/ 165 h 273"/>
              <a:gd name="T4" fmla="*/ 162 w 296"/>
              <a:gd name="T5" fmla="*/ 253 h 273"/>
              <a:gd name="T6" fmla="*/ 32 w 296"/>
              <a:gd name="T7" fmla="*/ 165 h 273"/>
              <a:gd name="T8" fmla="*/ 85 w 296"/>
              <a:gd name="T9" fmla="*/ 175 h 273"/>
              <a:gd name="T10" fmla="*/ 160 w 296"/>
              <a:gd name="T11" fmla="*/ 223 h 273"/>
              <a:gd name="T12" fmla="*/ 257 w 296"/>
              <a:gd name="T13" fmla="*/ 107 h 273"/>
              <a:gd name="T14" fmla="*/ 202 w 296"/>
              <a:gd name="T15" fmla="*/ 0 h 273"/>
              <a:gd name="T16" fmla="*/ 57 w 296"/>
              <a:gd name="T17" fmla="*/ 67 h 273"/>
              <a:gd name="T18" fmla="*/ 57 w 296"/>
              <a:gd name="T19" fmla="*/ 70 h 273"/>
              <a:gd name="T20" fmla="*/ 147 w 296"/>
              <a:gd name="T21" fmla="*/ 179 h 273"/>
              <a:gd name="T22" fmla="*/ 153 w 296"/>
              <a:gd name="T23" fmla="*/ 174 h 273"/>
              <a:gd name="T24" fmla="*/ 113 w 296"/>
              <a:gd name="T25" fmla="*/ 68 h 273"/>
              <a:gd name="T26" fmla="*/ 193 w 296"/>
              <a:gd name="T27" fmla="*/ 27 h 273"/>
              <a:gd name="T28" fmla="*/ 235 w 296"/>
              <a:gd name="T29" fmla="*/ 107 h 273"/>
              <a:gd name="T30" fmla="*/ 160 w 296"/>
              <a:gd name="T31" fmla="*/ 204 h 273"/>
              <a:gd name="T32" fmla="*/ 99 w 296"/>
              <a:gd name="T33" fmla="*/ 158 h 273"/>
              <a:gd name="T34" fmla="*/ 3 w 296"/>
              <a:gd name="T35" fmla="*/ 137 h 273"/>
              <a:gd name="T36" fmla="*/ 0 w 296"/>
              <a:gd name="T37" fmla="*/ 139 h 273"/>
              <a:gd name="T38" fmla="*/ 152 w 296"/>
              <a:gd name="T39" fmla="*/ 273 h 273"/>
              <a:gd name="T40" fmla="*/ 291 w 296"/>
              <a:gd name="T41" fmla="*/ 179 h 273"/>
              <a:gd name="T42" fmla="*/ 294 w 296"/>
              <a:gd name="T43" fmla="*/ 162 h 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96" h="273">
                <a:moveTo>
                  <a:pt x="294" y="162"/>
                </a:moveTo>
                <a:cubicBezTo>
                  <a:pt x="293" y="162"/>
                  <a:pt x="292" y="163"/>
                  <a:pt x="291" y="165"/>
                </a:cubicBezTo>
                <a:cubicBezTo>
                  <a:pt x="264" y="224"/>
                  <a:pt x="214" y="253"/>
                  <a:pt x="162" y="253"/>
                </a:cubicBezTo>
                <a:cubicBezTo>
                  <a:pt x="57" y="254"/>
                  <a:pt x="33" y="168"/>
                  <a:pt x="32" y="165"/>
                </a:cubicBezTo>
                <a:cubicBezTo>
                  <a:pt x="85" y="175"/>
                  <a:pt x="85" y="175"/>
                  <a:pt x="85" y="175"/>
                </a:cubicBezTo>
                <a:cubicBezTo>
                  <a:pt x="86" y="176"/>
                  <a:pt x="106" y="223"/>
                  <a:pt x="160" y="223"/>
                </a:cubicBezTo>
                <a:cubicBezTo>
                  <a:pt x="217" y="223"/>
                  <a:pt x="257" y="166"/>
                  <a:pt x="257" y="107"/>
                </a:cubicBezTo>
                <a:cubicBezTo>
                  <a:pt x="257" y="54"/>
                  <a:pt x="234" y="24"/>
                  <a:pt x="202" y="0"/>
                </a:cubicBezTo>
                <a:cubicBezTo>
                  <a:pt x="57" y="67"/>
                  <a:pt x="57" y="67"/>
                  <a:pt x="57" y="67"/>
                </a:cubicBezTo>
                <a:cubicBezTo>
                  <a:pt x="55" y="68"/>
                  <a:pt x="56" y="70"/>
                  <a:pt x="57" y="70"/>
                </a:cubicBezTo>
                <a:cubicBezTo>
                  <a:pt x="138" y="89"/>
                  <a:pt x="151" y="147"/>
                  <a:pt x="147" y="179"/>
                </a:cubicBezTo>
                <a:cubicBezTo>
                  <a:pt x="147" y="184"/>
                  <a:pt x="150" y="184"/>
                  <a:pt x="153" y="174"/>
                </a:cubicBezTo>
                <a:cubicBezTo>
                  <a:pt x="164" y="142"/>
                  <a:pt x="156" y="94"/>
                  <a:pt x="113" y="68"/>
                </a:cubicBezTo>
                <a:cubicBezTo>
                  <a:pt x="113" y="68"/>
                  <a:pt x="193" y="27"/>
                  <a:pt x="193" y="27"/>
                </a:cubicBezTo>
                <a:cubicBezTo>
                  <a:pt x="203" y="35"/>
                  <a:pt x="235" y="56"/>
                  <a:pt x="235" y="107"/>
                </a:cubicBezTo>
                <a:cubicBezTo>
                  <a:pt x="235" y="158"/>
                  <a:pt x="205" y="204"/>
                  <a:pt x="160" y="204"/>
                </a:cubicBezTo>
                <a:cubicBezTo>
                  <a:pt x="115" y="204"/>
                  <a:pt x="99" y="158"/>
                  <a:pt x="99" y="158"/>
                </a:cubicBezTo>
                <a:cubicBezTo>
                  <a:pt x="3" y="137"/>
                  <a:pt x="3" y="137"/>
                  <a:pt x="3" y="137"/>
                </a:cubicBezTo>
                <a:cubicBezTo>
                  <a:pt x="2" y="136"/>
                  <a:pt x="0" y="138"/>
                  <a:pt x="0" y="139"/>
                </a:cubicBezTo>
                <a:cubicBezTo>
                  <a:pt x="9" y="213"/>
                  <a:pt x="67" y="273"/>
                  <a:pt x="152" y="273"/>
                </a:cubicBezTo>
                <a:cubicBezTo>
                  <a:pt x="223" y="273"/>
                  <a:pt x="271" y="234"/>
                  <a:pt x="291" y="179"/>
                </a:cubicBezTo>
                <a:cubicBezTo>
                  <a:pt x="296" y="166"/>
                  <a:pt x="296" y="162"/>
                  <a:pt x="294" y="162"/>
                </a:cubicBez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24847</xdr:rowOff>
    </xdr:from>
    <xdr:to>
      <xdr:col>9</xdr:col>
      <xdr:colOff>753717</xdr:colOff>
      <xdr:row>46</xdr:row>
      <xdr:rowOff>154780</xdr:rowOff>
    </xdr:to>
    <xdr:sp macro="" textlink="">
      <xdr:nvSpPr>
        <xdr:cNvPr id="2" name="ZoneTexte 1"/>
        <xdr:cNvSpPr txBox="1"/>
      </xdr:nvSpPr>
      <xdr:spPr>
        <a:xfrm>
          <a:off x="0" y="2275128"/>
          <a:ext cx="7742686" cy="745227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200" u="none" baseline="0">
            <a:solidFill>
              <a:srgbClr val="071F32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Dans le cadre de son offre, le 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candidat produit une unique proposition financière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englobant l'occupation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et l'exploitation de l'établissement Forge et Belvédère.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solidFill>
              <a:srgbClr val="071F32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u="none" baseline="0">
              <a:solidFill>
                <a:srgbClr val="071F32"/>
              </a:solidFill>
            </a:rPr>
            <a:t>Le candidat doit compléter les éléments suivants conformément au présent cadre de réponse financier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Le détail de son plan d'investissement, d'amortissement et du financement (feuille "A - Investissement")</a:t>
          </a:r>
        </a:p>
        <a:p>
          <a:pPr eaLnBrk="1" fontAlgn="auto" latinLnBrk="0" hangingPunct="1"/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Le détail des charges d'exploitation (feuille "B - Produits d'exploitation")</a:t>
          </a:r>
          <a:endParaRPr lang="fr-FR" sz="1200">
            <a:solidFill>
              <a:srgbClr val="071F32"/>
            </a:solidFill>
            <a:effectLst/>
          </a:endParaRPr>
        </a:p>
        <a:p>
          <a:pPr eaLnBrk="1" fontAlgn="auto" latinLnBrk="0" hangingPunct="1"/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Le détail des produits d'exploitations (feuille "C - Charges d'exploitation")</a:t>
          </a:r>
          <a:endParaRPr lang="fr-FR" sz="1200" u="none" baseline="0">
            <a:solidFill>
              <a:srgbClr val="071F32"/>
            </a:solidFill>
          </a:endParaRPr>
        </a:p>
        <a:p>
          <a:r>
            <a:rPr lang="fr-FR" sz="1200" u="none" baseline="0">
              <a:solidFill>
                <a:srgbClr val="071F32"/>
              </a:solidFill>
            </a:rPr>
            <a:t>- Le détail de la proposition de redevance et son mécanisme (feuille "D - Redevance")</a:t>
          </a:r>
        </a:p>
        <a:p>
          <a:r>
            <a:rPr lang="fr-FR" sz="1200" u="none" baseline="0">
              <a:solidFill>
                <a:srgbClr val="071F32"/>
              </a:solidFill>
            </a:rPr>
            <a:t>- Le détail des comptes prévisionnels pour les quinze années d'exploitation (feuille "E - Comptes prévisionnels")</a:t>
          </a:r>
          <a:endParaRPr lang="fr-FR" sz="1200" baseline="0">
            <a:solidFill>
              <a:srgbClr val="071F32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 baseline="0">
            <a:solidFill>
              <a:srgbClr val="071F32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Le candidat doit prendre en compte et justifier chaque poste d'investissement,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de charges et de produits du cadre de réponse financier</a:t>
          </a: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l est demandé au candidat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d'expliciter les </a:t>
          </a:r>
          <a:r>
            <a:rPr lang="fr-FR" sz="1200" b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hypothèses retenues</a:t>
          </a:r>
          <a:r>
            <a:rPr lang="fr-FR" sz="1200" b="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dans son offre financière au sein de son mémoire de réponse (feuilles "Hypothèses Exploitation" et "Hypothèses Investissement").</a:t>
          </a:r>
          <a:endParaRPr lang="fr-FR" sz="1200" b="0">
            <a:solidFill>
              <a:srgbClr val="071F32"/>
            </a:solidFill>
            <a:effectLst/>
          </a:endParaRPr>
        </a:p>
        <a:p>
          <a:pPr>
            <a:lnSpc>
              <a:spcPts val="1200"/>
            </a:lnSpc>
          </a:pPr>
          <a:endParaRPr lang="fr-FR" sz="1200" u="sng" baseline="0">
            <a:solidFill>
              <a:srgbClr val="071F32"/>
            </a:solidFill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Conformément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au DCE, le cadre de réponse financier devra être remis sous format Excel 2007.</a:t>
          </a: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En outre, il 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ne devra comporter  :</a:t>
          </a:r>
          <a:endParaRPr lang="fr-FR" sz="1200">
            <a:solidFill>
              <a:srgbClr val="071F32"/>
            </a:solidFill>
            <a:effectLst/>
          </a:endParaRPr>
        </a:p>
        <a:p>
          <a:pPr fontAlgn="base"/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aucun mot de passe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;</a:t>
          </a:r>
          <a:endParaRPr lang="fr-FR" sz="1200">
            <a:solidFill>
              <a:srgbClr val="071F32"/>
            </a:solidFill>
            <a:effectLst/>
          </a:endParaRPr>
        </a:p>
        <a:p>
          <a:pPr fontAlgn="base"/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aucune feuille, cellule, colonne, ligne ou </a:t>
          </a:r>
          <a:r>
            <a:rPr lang="fr-FR" sz="1200" u="sng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formule</a:t>
          </a:r>
          <a:r>
            <a:rPr lang="fr-FR" sz="1200" baseline="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masquée</a:t>
          </a:r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 ;</a:t>
          </a:r>
          <a:endParaRPr lang="fr-FR" sz="1200">
            <a:solidFill>
              <a:srgbClr val="071F32"/>
            </a:solidFill>
            <a:effectLst/>
          </a:endParaRPr>
        </a:p>
        <a:p>
          <a:pPr fontAlgn="base"/>
          <a:r>
            <a:rPr lang="fr-FR" sz="1200">
              <a:solidFill>
                <a:srgbClr val="071F32"/>
              </a:solidFill>
              <a:effectLst/>
              <a:latin typeface="+mn-lt"/>
              <a:ea typeface="+mn-ea"/>
              <a:cs typeface="+mn-cs"/>
            </a:rPr>
            <a:t>- aucune macro dont le code est caché ou protégé par un mot de passe.</a:t>
          </a:r>
          <a:endParaRPr lang="fr-FR" sz="1200">
            <a:solidFill>
              <a:srgbClr val="071F32"/>
            </a:solidFill>
            <a:effectLst/>
          </a:endParaRPr>
        </a:p>
        <a:p>
          <a:endParaRPr lang="fr-FR" sz="1200">
            <a:solidFill>
              <a:srgbClr val="071F3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view="pageBreakPreview" zoomScale="60" zoomScaleNormal="55" workbookViewId="0"/>
  </sheetViews>
  <sheetFormatPr baseColWidth="10" defaultColWidth="11.42578125" defaultRowHeight="12.75"/>
  <cols>
    <col min="1" max="1" width="13.42578125" style="2" customWidth="1"/>
    <col min="2" max="3" width="11.42578125" style="2"/>
    <col min="4" max="4" width="11.42578125" style="3"/>
    <col min="5" max="10" width="11.42578125" style="2"/>
    <col min="11" max="11" width="11.7109375" style="2" customWidth="1"/>
    <col min="12" max="12" width="11.42578125" style="4"/>
    <col min="13" max="13" width="11.42578125" style="5"/>
    <col min="14" max="16384" width="11.42578125" style="2"/>
  </cols>
  <sheetData>
    <row r="1" spans="1:13">
      <c r="A1" s="27"/>
      <c r="B1" s="28"/>
      <c r="C1" s="28"/>
      <c r="D1" s="29"/>
      <c r="E1" s="28"/>
      <c r="F1" s="28"/>
      <c r="G1" s="28"/>
      <c r="H1" s="28"/>
      <c r="I1" s="28"/>
      <c r="J1" s="28"/>
      <c r="K1" s="28"/>
      <c r="L1" s="30"/>
    </row>
    <row r="2" spans="1:13" ht="20.25">
      <c r="A2" s="31"/>
      <c r="B2" s="32"/>
      <c r="C2" s="56"/>
      <c r="D2" s="33"/>
      <c r="E2" s="6"/>
      <c r="F2" s="6"/>
      <c r="G2" s="6"/>
      <c r="H2" s="6"/>
      <c r="I2" s="6"/>
      <c r="J2" s="6"/>
      <c r="K2" s="6"/>
      <c r="L2" s="34"/>
    </row>
    <row r="3" spans="1:13" ht="18">
      <c r="A3" s="35"/>
      <c r="C3" s="156" t="s">
        <v>40</v>
      </c>
      <c r="D3" s="33"/>
      <c r="E3" s="6"/>
      <c r="F3" s="6"/>
      <c r="G3" s="6"/>
      <c r="H3" s="6"/>
      <c r="I3" s="6"/>
      <c r="J3" s="6"/>
      <c r="K3" s="6"/>
      <c r="L3" s="34"/>
    </row>
    <row r="4" spans="1:13" ht="18">
      <c r="A4" s="35"/>
      <c r="C4" s="156" t="s">
        <v>41</v>
      </c>
      <c r="D4" s="33"/>
      <c r="E4" s="6"/>
      <c r="F4" s="6"/>
      <c r="G4" s="6"/>
      <c r="H4" s="6"/>
      <c r="I4" s="6"/>
      <c r="J4" s="6"/>
      <c r="K4" s="6"/>
      <c r="L4" s="34"/>
    </row>
    <row r="5" spans="1:13" ht="20.25" customHeight="1">
      <c r="B5" s="55"/>
      <c r="C5" s="56"/>
      <c r="D5" s="55"/>
      <c r="E5" s="55"/>
      <c r="F5" s="55"/>
      <c r="G5" s="55"/>
      <c r="H5" s="55"/>
      <c r="I5" s="55"/>
      <c r="J5" s="55"/>
      <c r="K5" s="55"/>
      <c r="L5" s="57"/>
    </row>
    <row r="6" spans="1:13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7"/>
    </row>
    <row r="7" spans="1:13" ht="15.7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7"/>
    </row>
    <row r="8" spans="1:13" ht="15.75" customHeight="1">
      <c r="A8" s="58"/>
      <c r="B8" s="55"/>
      <c r="C8" s="55"/>
      <c r="D8" s="55"/>
      <c r="E8" s="55"/>
      <c r="F8" s="55"/>
      <c r="G8" s="55"/>
      <c r="H8" s="55"/>
      <c r="I8" s="55"/>
      <c r="J8" s="55"/>
      <c r="K8" s="55"/>
      <c r="L8" s="57"/>
    </row>
    <row r="9" spans="1:13" ht="15.75" customHeight="1">
      <c r="A9" s="58"/>
      <c r="B9" s="55"/>
      <c r="C9" s="55"/>
      <c r="D9" s="55"/>
      <c r="E9" s="55"/>
      <c r="F9" s="55"/>
      <c r="G9" s="55"/>
      <c r="H9" s="55"/>
      <c r="I9" s="55"/>
      <c r="J9" s="55"/>
      <c r="K9" s="55"/>
      <c r="L9" s="57"/>
    </row>
    <row r="10" spans="1:13" ht="15.75" customHeight="1">
      <c r="A10" s="58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7"/>
    </row>
    <row r="11" spans="1:13" ht="17.25" customHeight="1">
      <c r="A11" s="58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7"/>
    </row>
    <row r="12" spans="1:13" ht="15.75" customHeight="1">
      <c r="A12" s="58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7"/>
    </row>
    <row r="13" spans="1:13" ht="15.75" customHeight="1">
      <c r="A13" s="58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7"/>
    </row>
    <row r="14" spans="1:13">
      <c r="A14" s="36"/>
      <c r="B14" s="6"/>
      <c r="C14" s="6"/>
      <c r="D14" s="33"/>
      <c r="E14" s="6"/>
      <c r="F14" s="6"/>
      <c r="G14" s="6"/>
      <c r="H14" s="6"/>
      <c r="I14" s="6"/>
      <c r="J14" s="6"/>
      <c r="K14" s="6"/>
      <c r="L14" s="34"/>
    </row>
    <row r="15" spans="1:13" s="7" customFormat="1" ht="18">
      <c r="A15" s="37"/>
      <c r="C15" s="8"/>
      <c r="D15" s="8"/>
      <c r="L15" s="38"/>
      <c r="M15" s="51"/>
    </row>
    <row r="16" spans="1:13" ht="87.75" customHeight="1">
      <c r="A16" s="330" t="s">
        <v>39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2"/>
    </row>
    <row r="17" spans="1:12">
      <c r="A17" s="36"/>
      <c r="B17" s="6"/>
      <c r="C17" s="39"/>
      <c r="D17" s="33"/>
      <c r="E17" s="6"/>
      <c r="F17" s="6"/>
      <c r="G17" s="6"/>
      <c r="H17" s="6"/>
      <c r="I17" s="6"/>
      <c r="J17" s="6"/>
      <c r="K17" s="6"/>
      <c r="L17" s="34"/>
    </row>
    <row r="18" spans="1:12" ht="23.25">
      <c r="A18" s="337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4"/>
    </row>
    <row r="19" spans="1:12" ht="23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34"/>
    </row>
    <row r="20" spans="1:12" ht="23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34"/>
    </row>
    <row r="21" spans="1:12" ht="23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34"/>
    </row>
    <row r="22" spans="1:12" ht="23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4"/>
    </row>
    <row r="23" spans="1:12" ht="23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4"/>
    </row>
    <row r="24" spans="1:12" ht="23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34"/>
    </row>
    <row r="25" spans="1:12" ht="23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4"/>
    </row>
    <row r="26" spans="1:12">
      <c r="A26" s="36"/>
      <c r="B26" s="6"/>
      <c r="C26" s="6"/>
      <c r="D26" s="33"/>
      <c r="E26" s="6"/>
      <c r="F26" s="6"/>
      <c r="G26" s="6"/>
      <c r="H26" s="6"/>
      <c r="I26" s="6"/>
      <c r="J26" s="6"/>
      <c r="K26" s="6"/>
      <c r="L26" s="34"/>
    </row>
    <row r="27" spans="1:12" ht="20.25">
      <c r="A27" s="333" t="s">
        <v>161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4"/>
    </row>
    <row r="28" spans="1:12" ht="35.25" customHeight="1">
      <c r="A28" s="142"/>
      <c r="B28" s="143"/>
      <c r="C28" s="143"/>
      <c r="D28" s="143"/>
      <c r="E28" s="284"/>
      <c r="F28" s="284"/>
      <c r="G28" s="284"/>
      <c r="H28" s="143"/>
      <c r="I28" s="143"/>
      <c r="J28" s="143"/>
      <c r="K28" s="143"/>
      <c r="L28" s="34"/>
    </row>
    <row r="29" spans="1:12" ht="20.25">
      <c r="A29" s="31"/>
      <c r="B29" s="40"/>
      <c r="C29" s="40"/>
      <c r="D29" s="41"/>
      <c r="E29" s="42"/>
      <c r="F29" s="42"/>
      <c r="G29" s="42"/>
      <c r="H29" s="42"/>
      <c r="I29" s="42"/>
      <c r="J29" s="42"/>
      <c r="K29" s="42"/>
      <c r="L29" s="34"/>
    </row>
    <row r="30" spans="1:12" ht="20.25">
      <c r="A30" s="333" t="s">
        <v>159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4"/>
    </row>
    <row r="31" spans="1:12" ht="63.75" customHeight="1">
      <c r="A31" s="339" t="s">
        <v>160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1"/>
    </row>
    <row r="32" spans="1:12" ht="20.25">
      <c r="A32" s="335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4"/>
    </row>
    <row r="33" spans="1:12" ht="30">
      <c r="A33" s="3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3"/>
    </row>
    <row r="34" spans="1:12">
      <c r="A34" s="36"/>
      <c r="B34" s="6"/>
      <c r="C34" s="6"/>
      <c r="D34" s="6"/>
      <c r="E34" s="33"/>
      <c r="F34" s="6"/>
      <c r="G34" s="6"/>
      <c r="H34" s="6"/>
      <c r="I34" s="6"/>
      <c r="J34" s="6"/>
      <c r="K34" s="6"/>
      <c r="L34" s="44"/>
    </row>
    <row r="35" spans="1:12" ht="15.75">
      <c r="A35" s="36"/>
      <c r="B35" s="45"/>
      <c r="C35" s="32"/>
      <c r="D35" s="32"/>
      <c r="E35" s="33"/>
      <c r="F35" s="6"/>
      <c r="G35" s="6"/>
      <c r="H35" s="6"/>
      <c r="I35" s="6"/>
      <c r="J35" s="6"/>
      <c r="K35" s="6"/>
      <c r="L35" s="44"/>
    </row>
    <row r="36" spans="1:12">
      <c r="A36" s="36"/>
      <c r="B36" s="6"/>
      <c r="C36" s="6"/>
      <c r="D36" s="6"/>
      <c r="E36" s="6"/>
      <c r="F36" s="6"/>
      <c r="G36" s="6"/>
      <c r="H36" s="6"/>
      <c r="I36" s="6"/>
      <c r="J36" s="6"/>
      <c r="K36" s="6"/>
      <c r="L36" s="44"/>
    </row>
    <row r="37" spans="1:12">
      <c r="A37" s="36"/>
      <c r="B37" s="6"/>
      <c r="C37" s="6"/>
      <c r="D37" s="6"/>
      <c r="E37" s="6"/>
      <c r="F37" s="6"/>
      <c r="G37" s="6"/>
      <c r="H37" s="6"/>
      <c r="I37" s="6"/>
      <c r="J37" s="6"/>
      <c r="K37" s="6"/>
      <c r="L37" s="44"/>
    </row>
    <row r="38" spans="1:12">
      <c r="A38" s="36"/>
      <c r="B38" s="6"/>
      <c r="C38" s="6"/>
      <c r="D38" s="6"/>
      <c r="E38" s="6"/>
      <c r="F38" s="6"/>
      <c r="G38" s="6"/>
      <c r="H38" s="6"/>
      <c r="I38" s="6"/>
      <c r="J38" s="6"/>
      <c r="K38" s="6"/>
      <c r="L38" s="44"/>
    </row>
    <row r="39" spans="1:12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44"/>
    </row>
    <row r="40" spans="1:12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44"/>
    </row>
    <row r="41" spans="1:12">
      <c r="A41" s="36"/>
      <c r="B41" s="6"/>
      <c r="C41" s="6"/>
      <c r="D41" s="33"/>
      <c r="E41" s="6"/>
      <c r="F41" s="6"/>
      <c r="G41" s="6"/>
      <c r="H41" s="6"/>
      <c r="I41" s="6"/>
      <c r="J41" s="6"/>
      <c r="K41" s="6"/>
      <c r="L41" s="34"/>
    </row>
    <row r="42" spans="1:12">
      <c r="A42" s="36"/>
      <c r="B42" s="6"/>
      <c r="C42" s="6"/>
      <c r="D42" s="33"/>
      <c r="E42" s="6"/>
      <c r="F42" s="6"/>
      <c r="G42" s="6"/>
      <c r="H42" s="6"/>
      <c r="I42" s="6"/>
      <c r="J42" s="6"/>
      <c r="K42" s="6"/>
      <c r="L42" s="34"/>
    </row>
    <row r="43" spans="1:12">
      <c r="A43" s="36"/>
      <c r="B43" s="6"/>
      <c r="C43" s="6"/>
      <c r="D43" s="33"/>
      <c r="E43" s="6"/>
      <c r="F43" s="6"/>
      <c r="G43" s="6"/>
      <c r="H43" s="6"/>
      <c r="I43" s="6"/>
      <c r="J43" s="6"/>
      <c r="K43" s="6"/>
      <c r="L43" s="34"/>
    </row>
    <row r="44" spans="1:12">
      <c r="A44" s="36"/>
      <c r="B44" s="6"/>
      <c r="C44" s="6"/>
      <c r="D44" s="33"/>
      <c r="E44" s="6"/>
      <c r="F44" s="6"/>
      <c r="G44" s="6"/>
      <c r="H44" s="6"/>
      <c r="I44" s="6"/>
      <c r="J44" s="6"/>
      <c r="K44" s="6"/>
      <c r="L44" s="34"/>
    </row>
    <row r="45" spans="1:12">
      <c r="A45" s="36"/>
      <c r="B45" s="6"/>
      <c r="C45" s="6"/>
      <c r="D45" s="33"/>
      <c r="E45" s="6"/>
      <c r="F45" s="6"/>
      <c r="G45" s="6"/>
      <c r="H45" s="6"/>
      <c r="I45" s="6"/>
      <c r="J45" s="6"/>
      <c r="K45" s="6"/>
      <c r="L45" s="34"/>
    </row>
    <row r="46" spans="1:12">
      <c r="A46" s="36"/>
      <c r="B46" s="6"/>
      <c r="C46" s="6"/>
      <c r="D46" s="33"/>
      <c r="E46" s="6"/>
      <c r="F46" s="6"/>
      <c r="G46" s="6"/>
      <c r="H46" s="6"/>
      <c r="I46" s="6"/>
      <c r="J46" s="6"/>
      <c r="K46" s="6"/>
      <c r="L46" s="34"/>
    </row>
    <row r="47" spans="1:12">
      <c r="A47" s="36"/>
      <c r="B47" s="6"/>
      <c r="C47" s="6"/>
      <c r="D47" s="33"/>
      <c r="E47" s="6"/>
      <c r="F47" s="6"/>
      <c r="H47" s="6"/>
      <c r="I47" s="6"/>
      <c r="J47" s="6"/>
      <c r="K47" s="6"/>
      <c r="L47" s="34"/>
    </row>
    <row r="48" spans="1:12">
      <c r="A48" s="36"/>
      <c r="B48" s="6"/>
      <c r="C48" s="6"/>
      <c r="D48" s="33"/>
      <c r="E48" s="6"/>
      <c r="F48" s="6"/>
      <c r="H48" s="6"/>
      <c r="I48" s="6"/>
      <c r="J48" s="6"/>
      <c r="K48" s="6"/>
      <c r="L48" s="34"/>
    </row>
    <row r="49" spans="1:12">
      <c r="A49" s="36"/>
      <c r="B49" s="6"/>
      <c r="C49" s="6"/>
      <c r="D49" s="33"/>
      <c r="E49" s="6"/>
      <c r="F49" s="6"/>
      <c r="G49" s="6"/>
      <c r="H49" s="6"/>
      <c r="I49" s="6"/>
      <c r="J49" s="6"/>
      <c r="K49" s="6"/>
      <c r="L49" s="34"/>
    </row>
    <row r="50" spans="1:12">
      <c r="A50" s="36"/>
      <c r="B50" s="6"/>
      <c r="C50" s="6"/>
      <c r="D50" s="33"/>
      <c r="E50" s="6"/>
      <c r="F50" s="6"/>
      <c r="G50" s="6"/>
      <c r="H50" s="6"/>
      <c r="I50" s="6"/>
      <c r="J50" s="6"/>
      <c r="K50" s="6"/>
      <c r="L50" s="34"/>
    </row>
    <row r="51" spans="1:12">
      <c r="A51" s="36"/>
      <c r="B51" s="6"/>
      <c r="C51" s="6"/>
      <c r="D51" s="33"/>
      <c r="E51" s="6"/>
      <c r="F51" s="6"/>
      <c r="G51" s="6"/>
      <c r="H51" s="6"/>
      <c r="I51" s="6"/>
      <c r="J51" s="6"/>
      <c r="K51" s="6"/>
      <c r="L51" s="34"/>
    </row>
    <row r="52" spans="1:12">
      <c r="A52" s="46"/>
      <c r="B52" s="47"/>
      <c r="C52" s="47"/>
      <c r="D52" s="48"/>
      <c r="E52" s="47"/>
      <c r="F52" s="47"/>
      <c r="G52" s="47"/>
      <c r="H52" s="47"/>
      <c r="I52" s="47"/>
      <c r="J52" s="47"/>
      <c r="K52" s="47"/>
      <c r="L52" s="49"/>
    </row>
  </sheetData>
  <mergeCells count="6">
    <mergeCell ref="A16:L16"/>
    <mergeCell ref="A30:K30"/>
    <mergeCell ref="A32:K32"/>
    <mergeCell ref="A18:K18"/>
    <mergeCell ref="A31:L31"/>
    <mergeCell ref="A27:K27"/>
  </mergeCells>
  <phoneticPr fontId="10" type="noConversion"/>
  <pageMargins left="0.55118110236220474" right="0.55118110236220474" top="0.23622047244094491" bottom="0.51181102362204722" header="0.15748031496062992" footer="0.23622047244094491"/>
  <pageSetup paperSize="9" scale="66" orientation="portrait" r:id="rId1"/>
  <headerFooter alignWithMargins="0">
    <oddFooter>&amp;R&amp;12&amp;A - 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="90" zoomScaleNormal="90" zoomScaleSheetLayoutView="100" workbookViewId="0">
      <selection sqref="A1:J1"/>
    </sheetView>
  </sheetViews>
  <sheetFormatPr baseColWidth="10" defaultColWidth="0" defaultRowHeight="12.75" zeroHeight="1"/>
  <cols>
    <col min="1" max="1" width="13.42578125" style="17" customWidth="1"/>
    <col min="2" max="2" width="11.42578125" style="17" customWidth="1"/>
    <col min="3" max="3" width="11.42578125" style="21" customWidth="1"/>
    <col min="4" max="4" width="11.42578125" style="25" customWidth="1"/>
    <col min="5" max="10" width="11.42578125" style="17" customWidth="1"/>
    <col min="11" max="11" width="0" style="16" hidden="1" customWidth="1"/>
    <col min="12" max="12" width="0" style="1" hidden="1" customWidth="1"/>
    <col min="13" max="14" width="0" style="17" hidden="1" customWidth="1"/>
    <col min="15" max="16384" width="11.42578125" style="17" hidden="1"/>
  </cols>
  <sheetData>
    <row r="1" spans="1:12" ht="105.75" customHeight="1">
      <c r="A1" s="342" t="s">
        <v>103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2">
      <c r="C2" s="17"/>
      <c r="D2" s="17"/>
      <c r="K2" s="17"/>
      <c r="L2" s="17"/>
    </row>
    <row r="3" spans="1:12" ht="57.75" customHeight="1">
      <c r="A3" s="343" t="s">
        <v>0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2" ht="32.25" customHeight="1">
      <c r="B4" s="18"/>
      <c r="C4" s="18"/>
      <c r="D4" s="18"/>
      <c r="E4" s="18"/>
      <c r="F4" s="18"/>
      <c r="G4" s="18"/>
      <c r="H4" s="18"/>
      <c r="I4" s="18"/>
      <c r="J4" s="18"/>
    </row>
    <row r="5" spans="1:12" ht="4.5" customHeight="1">
      <c r="C5" s="19"/>
      <c r="D5" s="20"/>
      <c r="E5" s="21"/>
      <c r="F5" s="21"/>
      <c r="G5" s="21"/>
      <c r="H5" s="21"/>
      <c r="I5" s="21"/>
      <c r="J5" s="21"/>
    </row>
    <row r="6" spans="1:12" ht="14.25">
      <c r="A6" s="22"/>
      <c r="B6" s="52"/>
      <c r="C6" s="52"/>
      <c r="D6" s="52"/>
      <c r="E6" s="52"/>
      <c r="F6" s="52"/>
      <c r="G6" s="52"/>
      <c r="H6" s="52"/>
      <c r="I6" s="52"/>
      <c r="J6" s="52"/>
    </row>
    <row r="7" spans="1:12" ht="14.25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2"/>
    <row r="9" spans="1:12"/>
    <row r="10" spans="1:12"/>
    <row r="11" spans="1:12"/>
    <row r="12" spans="1:12"/>
    <row r="13" spans="1:12"/>
    <row r="14" spans="1:12"/>
    <row r="15" spans="1:12"/>
    <row r="16" spans="1:12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1:14"/>
    <row r="34" spans="11:14"/>
    <row r="35" spans="11:14"/>
    <row r="36" spans="11:14"/>
    <row r="37" spans="11:14"/>
    <row r="38" spans="11:14"/>
    <row r="39" spans="11:14"/>
    <row r="40" spans="11:14"/>
    <row r="41" spans="11:14"/>
    <row r="42" spans="11:14">
      <c r="K42" s="23"/>
      <c r="L42" s="23"/>
      <c r="M42" s="23"/>
      <c r="N42" s="23"/>
    </row>
    <row r="43" spans="11:14"/>
    <row r="44" spans="11:14"/>
    <row r="45" spans="11:14"/>
    <row r="46" spans="11:14"/>
    <row r="47" spans="11:14"/>
    <row r="48" spans="11:14" hidden="1"/>
    <row r="49" spans="1:2" hidden="1">
      <c r="A49" s="24"/>
      <c r="B49" s="24"/>
    </row>
  </sheetData>
  <mergeCells count="3">
    <mergeCell ref="A1:J1"/>
    <mergeCell ref="A3:J3"/>
    <mergeCell ref="A7:J7"/>
  </mergeCells>
  <pageMargins left="0.55118110236220474" right="0.35433070866141736" top="0.23622047244094491" bottom="0.6692913385826772" header="0.15748031496062992" footer="0.39370078740157483"/>
  <pageSetup paperSize="9" scale="80" orientation="portrait" r:id="rId1"/>
  <headerFooter alignWithMargins="0">
    <oddFooter>&amp;R&amp;12&amp;A - 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A103"/>
  <sheetViews>
    <sheetView showGridLines="0" zoomScaleNormal="100" workbookViewId="0">
      <selection sqref="A1:R1"/>
    </sheetView>
  </sheetViews>
  <sheetFormatPr baseColWidth="10" defaultColWidth="11.7109375" defaultRowHeight="12.75"/>
  <cols>
    <col min="1" max="1" width="83.28515625" style="13" customWidth="1"/>
    <col min="2" max="2" width="16" style="13" customWidth="1"/>
    <col min="3" max="16384" width="11.7109375" style="13"/>
  </cols>
  <sheetData>
    <row r="1" spans="1:27" s="9" customFormat="1" ht="92.25" customHeight="1">
      <c r="A1" s="351" t="str">
        <f>'Introduction au CRF'!A1:J1</f>
        <v xml:space="preserve">
Mairie de Paris
CONVENTION D’OCCUPATION DU DOMAINE PUBLIC MUNICIPAL
POUR L’OCCUPATION ET L’EXPLOITATION DE L’ETABLISSEMENT FORGE ET BELVEDERE
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94"/>
      <c r="T1" s="94"/>
      <c r="U1" s="94"/>
      <c r="V1" s="94"/>
      <c r="W1" s="12"/>
      <c r="X1" s="12"/>
      <c r="Y1" s="12"/>
      <c r="Z1" s="12"/>
      <c r="AA1" s="12"/>
    </row>
    <row r="2" spans="1:27" s="12" customFormat="1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7" s="9" customFormat="1" ht="19.5" customHeight="1">
      <c r="A3" s="89" t="s">
        <v>2</v>
      </c>
      <c r="B3" s="352" t="s">
        <v>1</v>
      </c>
      <c r="C3" s="35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7" s="9" customFormat="1" ht="19.5" customHeight="1">
      <c r="A4" s="89" t="s">
        <v>3</v>
      </c>
      <c r="B4" s="352" t="s">
        <v>1</v>
      </c>
      <c r="C4" s="35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7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12" customFormat="1" ht="60" customHeight="1">
      <c r="A6" s="348" t="s">
        <v>258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92"/>
      <c r="T6" s="92"/>
      <c r="U6" s="92"/>
      <c r="V6" s="92"/>
    </row>
    <row r="7" spans="1:27" s="9" customForma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2"/>
      <c r="T7" s="12"/>
      <c r="U7" s="12"/>
      <c r="V7" s="12"/>
      <c r="W7" s="12"/>
      <c r="X7" s="13"/>
      <c r="Y7" s="13"/>
    </row>
    <row r="8" spans="1:27" s="132" customForma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5"/>
      <c r="T8" s="135"/>
      <c r="U8" s="135"/>
      <c r="V8" s="135"/>
      <c r="W8" s="135"/>
      <c r="X8" s="136"/>
      <c r="Y8" s="136"/>
    </row>
    <row r="9" spans="1:27" s="9" customFormat="1" ht="15.75" customHeight="1">
      <c r="A9" s="257" t="s">
        <v>4</v>
      </c>
      <c r="B9" s="314"/>
      <c r="C9" s="314"/>
      <c r="D9" s="316"/>
      <c r="S9" s="12"/>
      <c r="T9" s="12"/>
      <c r="U9" s="12"/>
      <c r="V9" s="12"/>
      <c r="W9" s="12"/>
    </row>
    <row r="10" spans="1:27" s="9" customFormat="1" ht="15.75" customHeight="1">
      <c r="A10" s="258" t="s">
        <v>45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5"/>
      <c r="R10" s="95"/>
      <c r="S10" s="12"/>
      <c r="T10" s="12"/>
      <c r="U10" s="12"/>
      <c r="V10" s="12"/>
      <c r="W10" s="12"/>
    </row>
    <row r="11" spans="1:27" ht="15.75" customHeight="1">
      <c r="A11" s="164" t="s">
        <v>233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3" spans="1:27" s="136" customFormat="1"/>
    <row r="14" spans="1:27" s="136" customFormat="1" ht="18.75">
      <c r="A14" s="345" t="s">
        <v>275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7"/>
    </row>
    <row r="15" spans="1:27" s="136" customFormat="1"/>
    <row r="16" spans="1:27" s="310" customFormat="1" ht="15">
      <c r="A16" s="309" t="s">
        <v>230</v>
      </c>
      <c r="B16" s="303" t="s">
        <v>235</v>
      </c>
    </row>
    <row r="17" spans="1:18" s="136" customFormat="1">
      <c r="A17" s="146" t="s">
        <v>227</v>
      </c>
      <c r="B17" s="251">
        <v>0.01</v>
      </c>
    </row>
    <row r="18" spans="1:18" s="136" customFormat="1"/>
    <row r="19" spans="1:18" s="136" customFormat="1"/>
    <row r="20" spans="1:18" ht="18.75">
      <c r="A20" s="345" t="s">
        <v>121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7"/>
    </row>
    <row r="21" spans="1:18" ht="15">
      <c r="A21" s="73"/>
    </row>
    <row r="22" spans="1:18" s="310" customFormat="1" ht="15">
      <c r="A22" s="309" t="s">
        <v>64</v>
      </c>
      <c r="B22" s="303" t="s">
        <v>149</v>
      </c>
      <c r="C22" s="303" t="s">
        <v>68</v>
      </c>
      <c r="D22" s="303" t="s">
        <v>69</v>
      </c>
      <c r="E22" s="303" t="s">
        <v>70</v>
      </c>
      <c r="F22" s="303" t="s">
        <v>71</v>
      </c>
      <c r="G22" s="303" t="s">
        <v>72</v>
      </c>
      <c r="H22" s="303" t="s">
        <v>81</v>
      </c>
      <c r="I22" s="303" t="s">
        <v>82</v>
      </c>
      <c r="J22" s="303" t="s">
        <v>83</v>
      </c>
      <c r="K22" s="303" t="s">
        <v>84</v>
      </c>
      <c r="L22" s="303" t="s">
        <v>85</v>
      </c>
      <c r="M22" s="303" t="s">
        <v>86</v>
      </c>
      <c r="N22" s="303" t="s">
        <v>87</v>
      </c>
      <c r="O22" s="303" t="s">
        <v>88</v>
      </c>
      <c r="P22" s="303" t="s">
        <v>89</v>
      </c>
      <c r="Q22" s="303" t="s">
        <v>90</v>
      </c>
    </row>
    <row r="23" spans="1:18">
      <c r="A23" s="146" t="s">
        <v>63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136"/>
    </row>
    <row r="24" spans="1:18" s="136" customFormat="1">
      <c r="A24" s="147" t="s">
        <v>244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8" s="136" customFormat="1">
      <c r="A25" s="147" t="s">
        <v>245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8">
      <c r="A26" s="146" t="s">
        <v>96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136"/>
    </row>
    <row r="27" spans="1:18">
      <c r="A27" s="146" t="s">
        <v>92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136"/>
    </row>
    <row r="28" spans="1:18" ht="15">
      <c r="A28" s="73"/>
      <c r="B28" s="73"/>
      <c r="R28" s="136"/>
    </row>
    <row r="29" spans="1:18" s="136" customFormat="1" ht="15">
      <c r="A29" s="73"/>
      <c r="B29" s="73"/>
    </row>
    <row r="30" spans="1:18" s="136" customFormat="1" ht="18.75">
      <c r="A30" s="345" t="s">
        <v>190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7"/>
    </row>
    <row r="31" spans="1:18">
      <c r="B31" s="136"/>
    </row>
    <row r="32" spans="1:18" ht="15.75">
      <c r="A32" s="158" t="s">
        <v>99</v>
      </c>
      <c r="B32" s="157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>
      <c r="B33" s="136"/>
    </row>
    <row r="34" spans="1:18" s="310" customFormat="1" ht="30">
      <c r="A34" s="309" t="s">
        <v>97</v>
      </c>
      <c r="B34" s="303" t="s">
        <v>228</v>
      </c>
      <c r="C34" s="303" t="str">
        <f>'Hypothèses Exploitation'!C$22</f>
        <v>Année 1</v>
      </c>
      <c r="D34" s="303" t="str">
        <f>'Hypothèses Exploitation'!D$22</f>
        <v>Année 2</v>
      </c>
      <c r="E34" s="303" t="str">
        <f>'Hypothèses Exploitation'!E$22</f>
        <v>Année 3</v>
      </c>
      <c r="F34" s="303" t="str">
        <f>'Hypothèses Exploitation'!F$22</f>
        <v>Année 4</v>
      </c>
      <c r="G34" s="303" t="str">
        <f>'Hypothèses Exploitation'!G$22</f>
        <v>Année 5</v>
      </c>
      <c r="H34" s="303" t="str">
        <f>'Hypothèses Exploitation'!H$22</f>
        <v>Année 6</v>
      </c>
      <c r="I34" s="303" t="str">
        <f>'Hypothèses Exploitation'!I$22</f>
        <v>Année 7</v>
      </c>
      <c r="J34" s="303" t="str">
        <f>'Hypothèses Exploitation'!J$22</f>
        <v>Année 8</v>
      </c>
      <c r="K34" s="303" t="str">
        <f>'Hypothèses Exploitation'!K$22</f>
        <v>Année 9</v>
      </c>
      <c r="L34" s="303" t="str">
        <f>'Hypothèses Exploitation'!L$22</f>
        <v>Année 10</v>
      </c>
      <c r="M34" s="303" t="str">
        <f>'Hypothèses Exploitation'!M$22</f>
        <v>Année 11</v>
      </c>
      <c r="N34" s="303" t="str">
        <f>'Hypothèses Exploitation'!N$22</f>
        <v>Année 12</v>
      </c>
      <c r="O34" s="303" t="str">
        <f>'Hypothèses Exploitation'!O$22</f>
        <v>Année 13</v>
      </c>
      <c r="P34" s="303" t="str">
        <f>'Hypothèses Exploitation'!P$22</f>
        <v>Année 14</v>
      </c>
      <c r="Q34" s="303" t="str">
        <f>'Hypothèses Exploitation'!Q$22</f>
        <v>Année 15</v>
      </c>
    </row>
    <row r="35" spans="1:18">
      <c r="A35" s="146" t="s">
        <v>46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136"/>
    </row>
    <row r="36" spans="1:18">
      <c r="A36" s="147" t="s">
        <v>78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136"/>
    </row>
    <row r="37" spans="1:18">
      <c r="A37" s="147" t="s">
        <v>47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136"/>
    </row>
    <row r="38" spans="1:18">
      <c r="A38" s="147" t="s">
        <v>48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136"/>
    </row>
    <row r="39" spans="1:18">
      <c r="A39" s="147" t="s">
        <v>78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136"/>
    </row>
    <row r="40" spans="1:18">
      <c r="A40" s="147" t="s">
        <v>49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136"/>
    </row>
    <row r="41" spans="1:18">
      <c r="A41" s="147" t="s">
        <v>78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136"/>
    </row>
    <row r="42" spans="1:18">
      <c r="A42" s="147" t="s">
        <v>98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136"/>
    </row>
    <row r="43" spans="1:18">
      <c r="A43" s="147" t="s">
        <v>78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136"/>
    </row>
    <row r="44" spans="1:18">
      <c r="A44" s="147" t="s">
        <v>95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136"/>
    </row>
    <row r="45" spans="1:18">
      <c r="A45" s="147" t="s">
        <v>78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136"/>
    </row>
    <row r="46" spans="1:18">
      <c r="A46" s="147" t="s">
        <v>50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136"/>
    </row>
    <row r="47" spans="1:18">
      <c r="A47" s="147" t="s">
        <v>51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136"/>
    </row>
    <row r="48" spans="1:18">
      <c r="A48" s="147" t="s">
        <v>78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136"/>
    </row>
    <row r="49" spans="1:18" s="106" customFormat="1" ht="12.75" customHeight="1">
      <c r="A49" s="278" t="s">
        <v>44</v>
      </c>
      <c r="B49" s="276"/>
      <c r="C49" s="277">
        <f>SUM(C35:C48)</f>
        <v>0</v>
      </c>
      <c r="D49" s="277">
        <f>SUM(D35:D48)</f>
        <v>0</v>
      </c>
      <c r="E49" s="277">
        <f>SUM(E35:E48)</f>
        <v>0</v>
      </c>
      <c r="F49" s="277">
        <f>SUM(F35:F48)</f>
        <v>0</v>
      </c>
      <c r="G49" s="277">
        <f>SUM(G35:G48)</f>
        <v>0</v>
      </c>
      <c r="H49" s="277">
        <f t="shared" ref="H49:Q49" si="0">SUM(H35:H48)</f>
        <v>0</v>
      </c>
      <c r="I49" s="277">
        <f t="shared" si="0"/>
        <v>0</v>
      </c>
      <c r="J49" s="277">
        <f t="shared" si="0"/>
        <v>0</v>
      </c>
      <c r="K49" s="277">
        <f t="shared" si="0"/>
        <v>0</v>
      </c>
      <c r="L49" s="277">
        <f t="shared" si="0"/>
        <v>0</v>
      </c>
      <c r="M49" s="277">
        <f t="shared" si="0"/>
        <v>0</v>
      </c>
      <c r="N49" s="277">
        <f t="shared" si="0"/>
        <v>0</v>
      </c>
      <c r="O49" s="277">
        <f t="shared" si="0"/>
        <v>0</v>
      </c>
      <c r="P49" s="277">
        <f t="shared" si="0"/>
        <v>0</v>
      </c>
      <c r="Q49" s="277">
        <f t="shared" si="0"/>
        <v>0</v>
      </c>
    </row>
    <row r="50" spans="1:18" ht="15">
      <c r="A50" s="79"/>
      <c r="B50" s="102"/>
      <c r="C50" s="78"/>
      <c r="D50" s="78"/>
      <c r="E50" s="7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R50" s="136"/>
    </row>
    <row r="51" spans="1:18" s="136" customFormat="1" ht="15">
      <c r="A51" s="79"/>
      <c r="B51" s="102"/>
      <c r="C51" s="78"/>
      <c r="D51" s="78"/>
      <c r="E51" s="79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</row>
    <row r="52" spans="1:18" ht="15.75">
      <c r="A52" s="158" t="s">
        <v>118</v>
      </c>
      <c r="R52" s="136"/>
    </row>
    <row r="54" spans="1:18" s="310" customFormat="1" ht="24" customHeight="1">
      <c r="A54" s="309" t="s">
        <v>237</v>
      </c>
      <c r="B54" s="303"/>
      <c r="C54" s="303" t="str">
        <f>'Hypothèses Exploitation'!C$22</f>
        <v>Année 1</v>
      </c>
      <c r="D54" s="303" t="str">
        <f>'Hypothèses Exploitation'!D$22</f>
        <v>Année 2</v>
      </c>
      <c r="E54" s="303" t="str">
        <f>'Hypothèses Exploitation'!E$22</f>
        <v>Année 3</v>
      </c>
      <c r="F54" s="303" t="str">
        <f>'Hypothèses Exploitation'!F$22</f>
        <v>Année 4</v>
      </c>
      <c r="G54" s="303" t="str">
        <f>'Hypothèses Exploitation'!G$22</f>
        <v>Année 5</v>
      </c>
      <c r="H54" s="303" t="str">
        <f>'Hypothèses Exploitation'!H$22</f>
        <v>Année 6</v>
      </c>
      <c r="I54" s="303" t="str">
        <f>'Hypothèses Exploitation'!I$22</f>
        <v>Année 7</v>
      </c>
      <c r="J54" s="303" t="str">
        <f>'Hypothèses Exploitation'!J$22</f>
        <v>Année 8</v>
      </c>
      <c r="K54" s="303" t="str">
        <f>'Hypothèses Exploitation'!K$22</f>
        <v>Année 9</v>
      </c>
      <c r="L54" s="303" t="str">
        <f>'Hypothèses Exploitation'!L$22</f>
        <v>Année 10</v>
      </c>
      <c r="M54" s="303" t="str">
        <f>'Hypothèses Exploitation'!M$22</f>
        <v>Année 11</v>
      </c>
      <c r="N54" s="303" t="str">
        <f>'Hypothèses Exploitation'!N$22</f>
        <v>Année 12</v>
      </c>
      <c r="O54" s="303" t="str">
        <f>'Hypothèses Exploitation'!O$22</f>
        <v>Année 13</v>
      </c>
      <c r="P54" s="303" t="str">
        <f>'Hypothèses Exploitation'!P$22</f>
        <v>Année 14</v>
      </c>
      <c r="Q54" s="303" t="str">
        <f>'Hypothèses Exploitation'!Q$22</f>
        <v>Année 15</v>
      </c>
    </row>
    <row r="55" spans="1:18" s="135" customFormat="1">
      <c r="A55" s="147" t="s">
        <v>241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</row>
    <row r="56" spans="1:18">
      <c r="A56" s="148" t="s">
        <v>67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</row>
    <row r="57" spans="1:18">
      <c r="A57" s="150" t="s">
        <v>239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</row>
    <row r="58" spans="1:18">
      <c r="A58" s="149" t="s">
        <v>91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8" s="135" customFormat="1">
      <c r="A59" s="147" t="s">
        <v>151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</row>
    <row r="60" spans="1:18">
      <c r="A60" s="149" t="s">
        <v>67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8">
      <c r="A61" s="150" t="s">
        <v>239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</row>
    <row r="62" spans="1:18">
      <c r="A62" s="149" t="s">
        <v>91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8" s="135" customFormat="1">
      <c r="A63" s="147" t="s">
        <v>242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  <row r="64" spans="1:18">
      <c r="A64" s="149" t="s">
        <v>67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</row>
    <row r="65" spans="1:18">
      <c r="A65" s="150" t="s">
        <v>239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</row>
    <row r="66" spans="1:18" s="115" customFormat="1">
      <c r="A66" s="149" t="s">
        <v>91</v>
      </c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</row>
    <row r="68" spans="1:18" s="136" customFormat="1"/>
    <row r="69" spans="1:18" s="136" customFormat="1" ht="15.75">
      <c r="A69" s="158" t="s">
        <v>162</v>
      </c>
    </row>
    <row r="70" spans="1:18" s="136" customFormat="1">
      <c r="A70" s="106"/>
    </row>
    <row r="71" spans="1:18" s="310" customFormat="1" ht="31.5" customHeight="1">
      <c r="A71" s="309" t="s">
        <v>238</v>
      </c>
      <c r="B71" s="303"/>
      <c r="C71" s="303" t="str">
        <f>'Hypothèses Exploitation'!C$22</f>
        <v>Année 1</v>
      </c>
      <c r="D71" s="303" t="str">
        <f>'Hypothèses Exploitation'!D$22</f>
        <v>Année 2</v>
      </c>
      <c r="E71" s="303" t="str">
        <f>'Hypothèses Exploitation'!E$22</f>
        <v>Année 3</v>
      </c>
      <c r="F71" s="303" t="str">
        <f>'Hypothèses Exploitation'!F$22</f>
        <v>Année 4</v>
      </c>
      <c r="G71" s="303" t="str">
        <f>'Hypothèses Exploitation'!G$22</f>
        <v>Année 5</v>
      </c>
      <c r="H71" s="303" t="str">
        <f>'Hypothèses Exploitation'!H$22</f>
        <v>Année 6</v>
      </c>
      <c r="I71" s="303" t="str">
        <f>'Hypothèses Exploitation'!I$22</f>
        <v>Année 7</v>
      </c>
      <c r="J71" s="303" t="str">
        <f>'Hypothèses Exploitation'!J$22</f>
        <v>Année 8</v>
      </c>
      <c r="K71" s="303" t="str">
        <f>'Hypothèses Exploitation'!K$22</f>
        <v>Année 9</v>
      </c>
      <c r="L71" s="303" t="str">
        <f>'Hypothèses Exploitation'!L$22</f>
        <v>Année 10</v>
      </c>
      <c r="M71" s="303" t="str">
        <f>'Hypothèses Exploitation'!M$22</f>
        <v>Année 11</v>
      </c>
      <c r="N71" s="303" t="str">
        <f>'Hypothèses Exploitation'!N$22</f>
        <v>Année 12</v>
      </c>
      <c r="O71" s="303" t="str">
        <f>'Hypothèses Exploitation'!O$22</f>
        <v>Année 13</v>
      </c>
      <c r="P71" s="303" t="str">
        <f>'Hypothèses Exploitation'!P$22</f>
        <v>Année 14</v>
      </c>
      <c r="Q71" s="303" t="str">
        <f>'Hypothèses Exploitation'!Q$22</f>
        <v>Année 15</v>
      </c>
    </row>
    <row r="72" spans="1:18" s="136" customFormat="1">
      <c r="A72" s="134" t="s">
        <v>59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</row>
    <row r="73" spans="1:18" s="136" customFormat="1">
      <c r="A73" s="134" t="s">
        <v>58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</row>
    <row r="74" spans="1:18" s="136" customFormat="1">
      <c r="A74" s="134" t="s">
        <v>163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</row>
    <row r="75" spans="1:18" s="136" customFormat="1">
      <c r="A75" s="134" t="s">
        <v>153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</row>
    <row r="76" spans="1:18" s="136" customFormat="1">
      <c r="A76" s="134" t="s">
        <v>156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</row>
    <row r="77" spans="1:18" s="135" customFormat="1">
      <c r="A77" s="154" t="s">
        <v>154</v>
      </c>
      <c r="B77" s="205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132"/>
    </row>
    <row r="78" spans="1:18" s="136" customFormat="1">
      <c r="A78" s="134" t="s">
        <v>94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</row>
    <row r="79" spans="1:18" s="136" customFormat="1">
      <c r="A79" s="134" t="s">
        <v>93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</row>
    <row r="80" spans="1:18" s="136" customFormat="1">
      <c r="A80" s="134" t="s">
        <v>152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</row>
    <row r="81" spans="1:17" s="136" customFormat="1">
      <c r="A81" s="154" t="s">
        <v>236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</row>
    <row r="82" spans="1:17" s="136" customFormat="1"/>
    <row r="83" spans="1:17" s="136" customFormat="1">
      <c r="A83" s="259" t="s">
        <v>243</v>
      </c>
    </row>
    <row r="84" spans="1:17" s="136" customFormat="1">
      <c r="A84" s="259" t="s">
        <v>100</v>
      </c>
    </row>
    <row r="85" spans="1:17" s="136" customFormat="1">
      <c r="A85" s="259" t="s">
        <v>229</v>
      </c>
    </row>
    <row r="86" spans="1:17" s="136" customFormat="1" ht="15.75">
      <c r="A86" s="164"/>
    </row>
    <row r="87" spans="1:17" ht="15.75">
      <c r="A87" s="164"/>
    </row>
    <row r="90" spans="1:17">
      <c r="A90" s="136"/>
    </row>
    <row r="91" spans="1:17">
      <c r="A91" s="136"/>
    </row>
    <row r="92" spans="1:17">
      <c r="A92" s="136"/>
    </row>
    <row r="93" spans="1:17">
      <c r="A93" s="136"/>
    </row>
    <row r="94" spans="1:17">
      <c r="A94" s="136"/>
    </row>
    <row r="95" spans="1:17">
      <c r="A95" s="136"/>
    </row>
    <row r="96" spans="1:17">
      <c r="A96" s="136"/>
    </row>
    <row r="97" spans="1:1">
      <c r="A97" s="136"/>
    </row>
    <row r="98" spans="1:1">
      <c r="A98" s="136"/>
    </row>
    <row r="99" spans="1:1">
      <c r="A99" s="136"/>
    </row>
    <row r="100" spans="1:1">
      <c r="A100" s="136"/>
    </row>
    <row r="101" spans="1:1">
      <c r="A101" s="136"/>
    </row>
    <row r="102" spans="1:1">
      <c r="A102" s="136"/>
    </row>
    <row r="103" spans="1:1">
      <c r="A103" s="136"/>
    </row>
  </sheetData>
  <mergeCells count="7">
    <mergeCell ref="A20:R20"/>
    <mergeCell ref="A30:R30"/>
    <mergeCell ref="A6:R6"/>
    <mergeCell ref="A1:R1"/>
    <mergeCell ref="B3:C3"/>
    <mergeCell ref="B4:C4"/>
    <mergeCell ref="A14:R14"/>
  </mergeCells>
  <pageMargins left="0.7" right="0.7" top="0.75" bottom="0.75" header="0.3" footer="0.3"/>
  <pageSetup paperSize="9" scale="3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T88"/>
  <sheetViews>
    <sheetView showGridLines="0" zoomScaleNormal="100" workbookViewId="0">
      <selection sqref="A1:R1"/>
    </sheetView>
  </sheetViews>
  <sheetFormatPr baseColWidth="10" defaultColWidth="0" defaultRowHeight="12.75"/>
  <cols>
    <col min="1" max="1" width="83.28515625" style="13" customWidth="1"/>
    <col min="2" max="2" width="20.7109375" style="13" customWidth="1"/>
    <col min="3" max="3" width="22.85546875" style="13" customWidth="1"/>
    <col min="4" max="4" width="23.5703125" style="13" customWidth="1"/>
    <col min="5" max="20" width="11.7109375" style="13" customWidth="1"/>
    <col min="21" max="16384" width="11.42578125" style="13" hidden="1"/>
  </cols>
  <sheetData>
    <row r="1" spans="1:18" s="9" customFormat="1" ht="92.25" customHeight="1">
      <c r="A1" s="351" t="str">
        <f>'Introduction au CRF'!A1:J1</f>
        <v xml:space="preserve">
Mairie de Paris
CONVENTION D’OCCUPATION DU DOMAINE PUBLIC MUNICIPAL
POUR L’OCCUPATION ET L’EXPLOITATION DE L’ETABLISSEMENT FORGE ET BELVEDERE
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s="12" customFormat="1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9" customFormat="1" ht="19.5" customHeight="1">
      <c r="A3" s="89" t="s">
        <v>2</v>
      </c>
      <c r="B3" s="352" t="s">
        <v>1</v>
      </c>
      <c r="C3" s="35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9" customFormat="1" ht="19.5" customHeight="1">
      <c r="A4" s="89" t="s">
        <v>3</v>
      </c>
      <c r="B4" s="352" t="s">
        <v>1</v>
      </c>
      <c r="C4" s="35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2" customFormat="1" ht="60" customHeight="1">
      <c r="A6" s="348" t="s">
        <v>259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</row>
    <row r="7" spans="1:18" s="9" customForma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132" customForma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1:18" s="9" customFormat="1" ht="15.75" customHeight="1">
      <c r="A9" s="257" t="s">
        <v>4</v>
      </c>
      <c r="B9" s="314"/>
      <c r="C9" s="314"/>
      <c r="D9" s="313"/>
      <c r="E9" s="315"/>
    </row>
    <row r="10" spans="1:18" s="9" customFormat="1" ht="15.75" customHeight="1">
      <c r="A10" s="258" t="s">
        <v>45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5"/>
      <c r="R10" s="95"/>
    </row>
    <row r="11" spans="1:18" s="132" customFormat="1" ht="15.75" customHeight="1">
      <c r="A11" s="257" t="s">
        <v>165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5"/>
      <c r="R11" s="95"/>
    </row>
    <row r="12" spans="1:18" ht="15.75" customHeight="1">
      <c r="A12" s="164" t="s">
        <v>233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8" s="136" customFormat="1" ht="18.75">
      <c r="A13" s="164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5" spans="1:18" ht="18.75">
      <c r="A15" s="345" t="s">
        <v>197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7"/>
    </row>
    <row r="16" spans="1:18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3" s="310" customFormat="1" ht="47.25" customHeight="1">
      <c r="A17" s="309" t="s">
        <v>112</v>
      </c>
      <c r="B17" s="303" t="s">
        <v>57</v>
      </c>
      <c r="C17" s="303" t="s">
        <v>55</v>
      </c>
    </row>
    <row r="18" spans="1:3">
      <c r="A18" s="169" t="s">
        <v>246</v>
      </c>
      <c r="B18" s="207">
        <f>SUM(B19:B23)</f>
        <v>0</v>
      </c>
      <c r="C18" s="170"/>
    </row>
    <row r="19" spans="1:3">
      <c r="A19" s="146" t="s">
        <v>65</v>
      </c>
      <c r="B19" s="204"/>
      <c r="C19" s="204"/>
    </row>
    <row r="20" spans="1:3">
      <c r="A20" s="146" t="s">
        <v>66</v>
      </c>
      <c r="B20" s="204"/>
      <c r="C20" s="204"/>
    </row>
    <row r="21" spans="1:3">
      <c r="A21" s="146" t="s">
        <v>104</v>
      </c>
      <c r="B21" s="204"/>
      <c r="C21" s="204"/>
    </row>
    <row r="22" spans="1:3">
      <c r="A22" s="146" t="s">
        <v>105</v>
      </c>
      <c r="B22" s="204"/>
      <c r="C22" s="204"/>
    </row>
    <row r="23" spans="1:3">
      <c r="A23" s="146" t="s">
        <v>111</v>
      </c>
      <c r="B23" s="204"/>
      <c r="C23" s="204"/>
    </row>
    <row r="24" spans="1:3" s="136" customFormat="1">
      <c r="A24" s="169" t="s">
        <v>247</v>
      </c>
      <c r="B24" s="207">
        <f>SUM(B25:B29)</f>
        <v>0</v>
      </c>
      <c r="C24" s="170"/>
    </row>
    <row r="25" spans="1:3">
      <c r="A25" s="146" t="s">
        <v>65</v>
      </c>
      <c r="B25" s="204"/>
      <c r="C25" s="204"/>
    </row>
    <row r="26" spans="1:3">
      <c r="A26" s="146" t="s">
        <v>66</v>
      </c>
      <c r="B26" s="204"/>
      <c r="C26" s="204"/>
    </row>
    <row r="27" spans="1:3">
      <c r="A27" s="146" t="s">
        <v>104</v>
      </c>
      <c r="B27" s="204"/>
      <c r="C27" s="204"/>
    </row>
    <row r="28" spans="1:3">
      <c r="A28" s="146" t="s">
        <v>105</v>
      </c>
      <c r="B28" s="204"/>
      <c r="C28" s="204"/>
    </row>
    <row r="29" spans="1:3">
      <c r="A29" s="146" t="s">
        <v>111</v>
      </c>
      <c r="B29" s="204"/>
      <c r="C29" s="204"/>
    </row>
    <row r="30" spans="1:3" s="136" customFormat="1">
      <c r="A30" s="169" t="s">
        <v>106</v>
      </c>
      <c r="B30" s="207">
        <f>SUM(B31:B35)</f>
        <v>0</v>
      </c>
      <c r="C30" s="170"/>
    </row>
    <row r="31" spans="1:3">
      <c r="A31" s="146" t="s">
        <v>107</v>
      </c>
      <c r="B31" s="204"/>
      <c r="C31" s="204"/>
    </row>
    <row r="32" spans="1:3">
      <c r="A32" s="146" t="s">
        <v>108</v>
      </c>
      <c r="B32" s="204"/>
      <c r="C32" s="204"/>
    </row>
    <row r="33" spans="1:18">
      <c r="A33" s="146" t="s">
        <v>109</v>
      </c>
      <c r="B33" s="204"/>
      <c r="C33" s="204"/>
    </row>
    <row r="34" spans="1:18">
      <c r="A34" s="146" t="s">
        <v>110</v>
      </c>
      <c r="B34" s="204"/>
      <c r="C34" s="204"/>
    </row>
    <row r="35" spans="1:18">
      <c r="A35" s="146" t="s">
        <v>111</v>
      </c>
      <c r="B35" s="204"/>
      <c r="C35" s="204"/>
    </row>
    <row r="36" spans="1:18">
      <c r="A36" s="162" t="s">
        <v>56</v>
      </c>
      <c r="B36" s="212">
        <f>B18+B24+B30</f>
        <v>0</v>
      </c>
      <c r="C36"/>
    </row>
    <row r="37" spans="1:18" s="99" customFormat="1" ht="15" customHeight="1">
      <c r="D37" s="100"/>
      <c r="R37" s="101"/>
    </row>
    <row r="38" spans="1:18" s="310" customFormat="1" ht="47.25" customHeight="1">
      <c r="A38" s="309" t="s">
        <v>52</v>
      </c>
      <c r="B38" s="303" t="s">
        <v>53</v>
      </c>
      <c r="C38" s="303" t="s">
        <v>54</v>
      </c>
      <c r="D38" s="303" t="s">
        <v>55</v>
      </c>
    </row>
    <row r="39" spans="1:18" ht="13.5" customHeight="1">
      <c r="A39" s="88" t="s">
        <v>113</v>
      </c>
      <c r="B39" s="205"/>
      <c r="C39" s="205"/>
      <c r="D39" s="205"/>
    </row>
    <row r="40" spans="1:18" ht="13.5" customHeight="1">
      <c r="A40" s="88" t="s">
        <v>114</v>
      </c>
      <c r="B40" s="205"/>
      <c r="C40" s="205"/>
      <c r="D40" s="205"/>
    </row>
    <row r="41" spans="1:18" ht="13.5" customHeight="1">
      <c r="A41" s="88" t="s">
        <v>115</v>
      </c>
      <c r="B41" s="205"/>
      <c r="C41" s="205"/>
      <c r="D41" s="205"/>
    </row>
    <row r="42" spans="1:18">
      <c r="A42" s="88" t="s">
        <v>116</v>
      </c>
      <c r="B42" s="205"/>
      <c r="C42" s="205"/>
      <c r="D42" s="205"/>
    </row>
    <row r="43" spans="1:18">
      <c r="A43" s="162" t="s">
        <v>56</v>
      </c>
      <c r="B43" s="213">
        <f>SUM(B39:B42)</f>
        <v>0</v>
      </c>
      <c r="D43"/>
    </row>
    <row r="44" spans="1:18" s="99" customFormat="1" ht="15" customHeight="1">
      <c r="D44"/>
      <c r="R44" s="101"/>
    </row>
    <row r="45" spans="1:18" s="99" customFormat="1" ht="15" customHeight="1">
      <c r="A45" s="311" t="s">
        <v>117</v>
      </c>
      <c r="D45" s="312"/>
      <c r="R45" s="101"/>
    </row>
    <row r="46" spans="1:18" s="99" customFormat="1" ht="15" customHeight="1">
      <c r="A46" s="259" t="s">
        <v>248</v>
      </c>
      <c r="D46" s="312"/>
      <c r="R46" s="101"/>
    </row>
    <row r="47" spans="1:18" s="99" customFormat="1" ht="15" customHeight="1">
      <c r="D47" s="137"/>
      <c r="R47" s="101"/>
    </row>
    <row r="48" spans="1:18" s="136" customFormat="1" ht="18.75">
      <c r="A48" s="345" t="s">
        <v>198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7"/>
    </row>
    <row r="50" spans="1:3" s="310" customFormat="1" ht="30">
      <c r="A50" s="309" t="s">
        <v>112</v>
      </c>
      <c r="B50" s="303" t="s">
        <v>57</v>
      </c>
      <c r="C50" s="303" t="s">
        <v>55</v>
      </c>
    </row>
    <row r="51" spans="1:3">
      <c r="A51" s="169" t="str">
        <f>A18</f>
        <v>Gros-œuvre / travaux de structure</v>
      </c>
      <c r="B51" s="207">
        <f>SUM(B52:B56)</f>
        <v>0</v>
      </c>
      <c r="C51" s="170"/>
    </row>
    <row r="52" spans="1:3">
      <c r="A52" s="146" t="s">
        <v>65</v>
      </c>
      <c r="B52" s="204"/>
      <c r="C52" s="204"/>
    </row>
    <row r="53" spans="1:3">
      <c r="A53" s="146" t="s">
        <v>66</v>
      </c>
      <c r="B53" s="204"/>
      <c r="C53" s="204"/>
    </row>
    <row r="54" spans="1:3">
      <c r="A54" s="146" t="s">
        <v>104</v>
      </c>
      <c r="B54" s="204"/>
      <c r="C54" s="204"/>
    </row>
    <row r="55" spans="1:3">
      <c r="A55" s="146" t="s">
        <v>105</v>
      </c>
      <c r="B55" s="204"/>
      <c r="C55" s="204"/>
    </row>
    <row r="56" spans="1:3">
      <c r="A56" s="146" t="s">
        <v>111</v>
      </c>
      <c r="B56" s="204"/>
      <c r="C56" s="204"/>
    </row>
    <row r="57" spans="1:3">
      <c r="A57" s="169" t="str">
        <f>A24</f>
        <v>Travaux inhérent à l'activité (b)</v>
      </c>
      <c r="B57" s="207">
        <f>SUM(B58:B62)</f>
        <v>0</v>
      </c>
      <c r="C57" s="170"/>
    </row>
    <row r="58" spans="1:3">
      <c r="A58" s="146" t="s">
        <v>65</v>
      </c>
      <c r="B58" s="204"/>
      <c r="C58" s="204"/>
    </row>
    <row r="59" spans="1:3">
      <c r="A59" s="146" t="s">
        <v>66</v>
      </c>
      <c r="B59" s="204"/>
      <c r="C59" s="204"/>
    </row>
    <row r="60" spans="1:3">
      <c r="A60" s="146" t="s">
        <v>104</v>
      </c>
      <c r="B60" s="204"/>
      <c r="C60" s="204"/>
    </row>
    <row r="61" spans="1:3">
      <c r="A61" s="146" t="s">
        <v>105</v>
      </c>
      <c r="B61" s="204"/>
      <c r="C61" s="204"/>
    </row>
    <row r="62" spans="1:3">
      <c r="A62" s="146" t="s">
        <v>111</v>
      </c>
      <c r="B62" s="204"/>
      <c r="C62" s="204"/>
    </row>
    <row r="63" spans="1:3">
      <c r="A63" s="169" t="s">
        <v>106</v>
      </c>
      <c r="B63" s="207">
        <f>SUM(B64:B68)</f>
        <v>0</v>
      </c>
      <c r="C63" s="170"/>
    </row>
    <row r="64" spans="1:3">
      <c r="A64" s="146" t="s">
        <v>107</v>
      </c>
      <c r="B64" s="204"/>
      <c r="C64" s="204"/>
    </row>
    <row r="65" spans="1:4">
      <c r="A65" s="146" t="s">
        <v>108</v>
      </c>
      <c r="B65" s="204"/>
      <c r="C65" s="204"/>
    </row>
    <row r="66" spans="1:4">
      <c r="A66" s="146" t="s">
        <v>109</v>
      </c>
      <c r="B66" s="204"/>
      <c r="C66" s="204"/>
    </row>
    <row r="67" spans="1:4">
      <c r="A67" s="146" t="s">
        <v>110</v>
      </c>
      <c r="B67" s="204"/>
      <c r="C67" s="204"/>
    </row>
    <row r="68" spans="1:4">
      <c r="A68" s="146" t="s">
        <v>111</v>
      </c>
      <c r="B68" s="204"/>
      <c r="C68" s="204"/>
    </row>
    <row r="69" spans="1:4">
      <c r="A69" s="162" t="s">
        <v>56</v>
      </c>
      <c r="B69" s="212">
        <f>B51+B57+B63</f>
        <v>0</v>
      </c>
      <c r="C69" s="137"/>
    </row>
    <row r="70" spans="1:4">
      <c r="A70" s="99"/>
      <c r="B70" s="99"/>
      <c r="C70" s="99"/>
      <c r="D70" s="100"/>
    </row>
    <row r="71" spans="1:4" s="310" customFormat="1" ht="30">
      <c r="A71" s="309" t="s">
        <v>52</v>
      </c>
      <c r="B71" s="303" t="s">
        <v>53</v>
      </c>
      <c r="C71" s="303" t="s">
        <v>54</v>
      </c>
      <c r="D71" s="303" t="s">
        <v>55</v>
      </c>
    </row>
    <row r="72" spans="1:4">
      <c r="A72" s="88" t="s">
        <v>113</v>
      </c>
      <c r="B72" s="204"/>
      <c r="C72" s="204"/>
      <c r="D72" s="204"/>
    </row>
    <row r="73" spans="1:4">
      <c r="A73" s="88" t="s">
        <v>114</v>
      </c>
      <c r="B73" s="204"/>
      <c r="C73" s="204"/>
      <c r="D73" s="204"/>
    </row>
    <row r="74" spans="1:4">
      <c r="A74" s="88" t="s">
        <v>115</v>
      </c>
      <c r="B74" s="204"/>
      <c r="C74" s="204"/>
      <c r="D74" s="204"/>
    </row>
    <row r="75" spans="1:4">
      <c r="A75" s="88" t="s">
        <v>116</v>
      </c>
      <c r="B75" s="204"/>
      <c r="C75" s="204"/>
      <c r="D75" s="204"/>
    </row>
    <row r="76" spans="1:4">
      <c r="A76" s="162" t="s">
        <v>56</v>
      </c>
      <c r="B76" s="163">
        <f>SUM(B72:B75)</f>
        <v>0</v>
      </c>
      <c r="C76" s="136"/>
      <c r="D76" s="137"/>
    </row>
    <row r="78" spans="1:4" s="99" customFormat="1">
      <c r="A78" s="311" t="s">
        <v>117</v>
      </c>
    </row>
    <row r="79" spans="1:4" s="99" customFormat="1">
      <c r="A79" s="259" t="s">
        <v>248</v>
      </c>
    </row>
    <row r="81" spans="1:18" s="136" customFormat="1" ht="18.75">
      <c r="A81" s="345" t="s">
        <v>199</v>
      </c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7"/>
    </row>
    <row r="82" spans="1:18" s="135" customFormat="1" ht="18.7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</row>
    <row r="83" spans="1:18" s="310" customFormat="1" ht="15">
      <c r="A83" s="301" t="s">
        <v>192</v>
      </c>
      <c r="B83" s="302"/>
    </row>
    <row r="84" spans="1:18" s="136" customFormat="1">
      <c r="A84" s="181" t="s">
        <v>189</v>
      </c>
      <c r="B84" s="204"/>
    </row>
    <row r="85" spans="1:18">
      <c r="A85" s="181" t="s">
        <v>183</v>
      </c>
      <c r="B85" s="204"/>
    </row>
    <row r="86" spans="1:18">
      <c r="A86" s="181" t="s">
        <v>184</v>
      </c>
      <c r="B86" s="204"/>
    </row>
    <row r="87" spans="1:18">
      <c r="A87" s="181" t="s">
        <v>185</v>
      </c>
      <c r="B87" s="204"/>
    </row>
    <row r="88" spans="1:18">
      <c r="A88" s="184" t="s">
        <v>186</v>
      </c>
      <c r="B88" s="204"/>
    </row>
  </sheetData>
  <mergeCells count="7">
    <mergeCell ref="A48:R48"/>
    <mergeCell ref="A6:R6"/>
    <mergeCell ref="A1:R1"/>
    <mergeCell ref="A81:R81"/>
    <mergeCell ref="B3:C3"/>
    <mergeCell ref="B4:C4"/>
    <mergeCell ref="A15:R15"/>
  </mergeCells>
  <pageMargins left="0.7" right="0.7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XEU108"/>
  <sheetViews>
    <sheetView showGridLines="0" zoomScaleNormal="100" zoomScaleSheetLayoutView="70" workbookViewId="0">
      <selection sqref="A1:R1"/>
    </sheetView>
  </sheetViews>
  <sheetFormatPr baseColWidth="10" defaultColWidth="0" defaultRowHeight="12.75"/>
  <cols>
    <col min="1" max="1" width="70.28515625" style="115" customWidth="1"/>
    <col min="2" max="2" width="18.5703125" style="113" customWidth="1"/>
    <col min="3" max="20" width="11.7109375" style="113" customWidth="1"/>
    <col min="21" max="16375" width="0" style="113" hidden="1"/>
    <col min="16376" max="16384" width="11.42578125" style="113" hidden="1"/>
  </cols>
  <sheetData>
    <row r="1" spans="1:25" s="110" customFormat="1" ht="92.25" customHeight="1">
      <c r="A1" s="351" t="str">
        <f>'Introduction au CRF'!A1:J1</f>
        <v xml:space="preserve">
Mairie de Paris
CONVENTION D’OCCUPATION DU DOMAINE PUBLIC MUNICIPAL
POUR L’OCCUPATION ET L’EXPLOITATION DE L’ETABLISSEMENT FORGE ET BELVEDERE
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25"/>
      <c r="T1" s="125"/>
      <c r="U1" s="125"/>
      <c r="V1" s="125"/>
      <c r="W1" s="125"/>
      <c r="X1" s="125"/>
      <c r="Y1" s="125"/>
    </row>
    <row r="2" spans="1:25" s="110" customFormat="1" ht="15.75" customHeight="1">
      <c r="A2" s="120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2"/>
      <c r="T2" s="122"/>
      <c r="U2" s="122"/>
      <c r="V2" s="122"/>
      <c r="W2" s="122"/>
      <c r="X2" s="122"/>
      <c r="Y2" s="122"/>
    </row>
    <row r="3" spans="1:25" s="110" customFormat="1" ht="19.5" customHeight="1">
      <c r="A3" s="123" t="s">
        <v>2</v>
      </c>
      <c r="B3" s="352" t="str">
        <f>'Hypothèses Exploitation'!$B$3</f>
        <v>A saisir par le candidat</v>
      </c>
      <c r="C3" s="352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s="110" customFormat="1" ht="19.5" customHeight="1">
      <c r="A4" s="123" t="s">
        <v>3</v>
      </c>
      <c r="B4" s="352" t="str">
        <f>'Hypothèses Exploitation'!$B$4</f>
        <v>A saisir par le candidat</v>
      </c>
      <c r="C4" s="35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s="110" customFormat="1" ht="10.5" customHeight="1"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69.75" customHeight="1">
      <c r="A6" s="348" t="s">
        <v>202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124"/>
      <c r="T6" s="124"/>
      <c r="U6" s="124"/>
      <c r="V6" s="124"/>
      <c r="W6" s="124"/>
      <c r="X6" s="124"/>
      <c r="Y6" s="124"/>
    </row>
    <row r="7" spans="1:25" s="135" customFormat="1" ht="15.75" customHeight="1">
      <c r="A7" s="321"/>
    </row>
    <row r="8" spans="1:25" s="317" customFormat="1" ht="15.75" customHeight="1">
      <c r="A8" s="257" t="s">
        <v>119</v>
      </c>
      <c r="B8" s="315"/>
      <c r="C8" s="314"/>
      <c r="D8" s="313"/>
      <c r="E8" s="315"/>
      <c r="F8" s="315"/>
      <c r="G8" s="315"/>
      <c r="I8" s="315"/>
      <c r="J8" s="315"/>
      <c r="K8" s="315"/>
      <c r="L8" s="315"/>
      <c r="M8" s="315"/>
      <c r="N8" s="315"/>
      <c r="O8" s="315"/>
      <c r="P8" s="315"/>
      <c r="Q8" s="315"/>
      <c r="R8" s="315"/>
    </row>
    <row r="9" spans="1:25" s="317" customFormat="1" ht="15.75" customHeight="1">
      <c r="A9" s="257" t="s">
        <v>211</v>
      </c>
      <c r="B9" s="314"/>
      <c r="C9" s="314"/>
      <c r="D9" s="314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</row>
    <row r="10" spans="1:25" s="317" customFormat="1" ht="15.75" customHeight="1">
      <c r="A10" s="257" t="s">
        <v>165</v>
      </c>
      <c r="B10" s="314"/>
      <c r="C10" s="314"/>
      <c r="D10" s="314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</row>
    <row r="11" spans="1: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1:25" s="202" customFormat="1" ht="18.75">
      <c r="A12" s="345" t="s">
        <v>200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7"/>
    </row>
    <row r="13" spans="1:25" s="135" customFormat="1" ht="12.75" customHeight="1">
      <c r="A13" s="321"/>
      <c r="B13" s="115"/>
      <c r="C13" s="115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</row>
    <row r="14" spans="1:25" s="135" customFormat="1" ht="15.75">
      <c r="A14" s="158" t="s">
        <v>265</v>
      </c>
      <c r="B14" s="115"/>
      <c r="C14" s="115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25" s="135" customFormat="1" ht="12.75" customHeight="1">
      <c r="A15" s="321"/>
      <c r="B15" s="115"/>
      <c r="C15" s="115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</row>
    <row r="16" spans="1:25" ht="15">
      <c r="A16" s="301" t="s">
        <v>122</v>
      </c>
      <c r="B16" s="302" t="s">
        <v>5</v>
      </c>
      <c r="C16" s="303" t="str">
        <f>'Hypothèses Exploitation'!C$22</f>
        <v>Année 1</v>
      </c>
      <c r="D16" s="303" t="str">
        <f>'Hypothèses Exploitation'!D$22</f>
        <v>Année 2</v>
      </c>
      <c r="E16" s="303" t="str">
        <f>'Hypothèses Exploitation'!E$22</f>
        <v>Année 3</v>
      </c>
      <c r="F16" s="303" t="str">
        <f>'Hypothèses Exploitation'!F$22</f>
        <v>Année 4</v>
      </c>
      <c r="G16" s="303" t="str">
        <f>'Hypothèses Exploitation'!G$22</f>
        <v>Année 5</v>
      </c>
      <c r="H16" s="303" t="str">
        <f>'Hypothèses Exploitation'!H$22</f>
        <v>Année 6</v>
      </c>
      <c r="I16" s="303" t="str">
        <f>'Hypothèses Exploitation'!I$22</f>
        <v>Année 7</v>
      </c>
      <c r="J16" s="303" t="str">
        <f>'Hypothèses Exploitation'!J$22</f>
        <v>Année 8</v>
      </c>
      <c r="K16" s="303" t="str">
        <f>'Hypothèses Exploitation'!K$22</f>
        <v>Année 9</v>
      </c>
      <c r="L16" s="303" t="str">
        <f>'Hypothèses Exploitation'!L$22</f>
        <v>Année 10</v>
      </c>
      <c r="M16" s="303" t="str">
        <f>'Hypothèses Exploitation'!M$22</f>
        <v>Année 11</v>
      </c>
      <c r="N16" s="303" t="str">
        <f>'Hypothèses Exploitation'!N$22</f>
        <v>Année 12</v>
      </c>
      <c r="O16" s="303" t="str">
        <f>'Hypothèses Exploitation'!O$22</f>
        <v>Année 13</v>
      </c>
      <c r="P16" s="303" t="str">
        <f>'Hypothèses Exploitation'!P$22</f>
        <v>Année 14</v>
      </c>
      <c r="Q16" s="303" t="str">
        <f>'Hypothèses Exploitation'!Q$22</f>
        <v>Année 15</v>
      </c>
      <c r="R16" s="127"/>
    </row>
    <row r="17" spans="1:18" s="135" customFormat="1" ht="3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8" s="165" customFormat="1">
      <c r="A18" s="168" t="s">
        <v>131</v>
      </c>
      <c r="B18" s="211">
        <f>SUM(C18:Q18)</f>
        <v>0</v>
      </c>
      <c r="C18" s="211">
        <f t="shared" ref="C18:Q18" si="0">C19+C23+C27</f>
        <v>0</v>
      </c>
      <c r="D18" s="211">
        <f t="shared" si="0"/>
        <v>0</v>
      </c>
      <c r="E18" s="211">
        <f t="shared" si="0"/>
        <v>0</v>
      </c>
      <c r="F18" s="211">
        <f t="shared" si="0"/>
        <v>0</v>
      </c>
      <c r="G18" s="211">
        <f t="shared" si="0"/>
        <v>0</v>
      </c>
      <c r="H18" s="211">
        <f t="shared" si="0"/>
        <v>0</v>
      </c>
      <c r="I18" s="211">
        <f t="shared" si="0"/>
        <v>0</v>
      </c>
      <c r="J18" s="211">
        <f t="shared" si="0"/>
        <v>0</v>
      </c>
      <c r="K18" s="211">
        <f t="shared" si="0"/>
        <v>0</v>
      </c>
      <c r="L18" s="211">
        <f t="shared" si="0"/>
        <v>0</v>
      </c>
      <c r="M18" s="211">
        <f t="shared" si="0"/>
        <v>0</v>
      </c>
      <c r="N18" s="211">
        <f t="shared" si="0"/>
        <v>0</v>
      </c>
      <c r="O18" s="211">
        <f t="shared" si="0"/>
        <v>0</v>
      </c>
      <c r="P18" s="211">
        <f t="shared" si="0"/>
        <v>0</v>
      </c>
      <c r="Q18" s="211">
        <f t="shared" si="0"/>
        <v>0</v>
      </c>
    </row>
    <row r="19" spans="1:18" s="167" customFormat="1">
      <c r="A19" s="285" t="s">
        <v>135</v>
      </c>
      <c r="B19" s="290">
        <f t="shared" ref="B19:B27" si="1">SUM(C19:Q19)</f>
        <v>0</v>
      </c>
      <c r="C19" s="290">
        <f>SUM(C20:C22)</f>
        <v>0</v>
      </c>
      <c r="D19" s="290">
        <f t="shared" ref="D19:Q19" si="2">SUM(D20:D22)</f>
        <v>0</v>
      </c>
      <c r="E19" s="290">
        <f t="shared" si="2"/>
        <v>0</v>
      </c>
      <c r="F19" s="290">
        <f t="shared" si="2"/>
        <v>0</v>
      </c>
      <c r="G19" s="290">
        <f t="shared" si="2"/>
        <v>0</v>
      </c>
      <c r="H19" s="290">
        <f t="shared" si="2"/>
        <v>0</v>
      </c>
      <c r="I19" s="290">
        <f t="shared" si="2"/>
        <v>0</v>
      </c>
      <c r="J19" s="290">
        <f t="shared" si="2"/>
        <v>0</v>
      </c>
      <c r="K19" s="290">
        <f t="shared" si="2"/>
        <v>0</v>
      </c>
      <c r="L19" s="290">
        <f t="shared" si="2"/>
        <v>0</v>
      </c>
      <c r="M19" s="290">
        <f t="shared" si="2"/>
        <v>0</v>
      </c>
      <c r="N19" s="290">
        <f t="shared" si="2"/>
        <v>0</v>
      </c>
      <c r="O19" s="290">
        <f t="shared" si="2"/>
        <v>0</v>
      </c>
      <c r="P19" s="290">
        <f t="shared" si="2"/>
        <v>0</v>
      </c>
      <c r="Q19" s="290">
        <f t="shared" si="2"/>
        <v>0</v>
      </c>
    </row>
    <row r="20" spans="1:18" s="135" customFormat="1">
      <c r="A20" s="134" t="str">
        <f>'Hypothèses Investissement'!$A$51</f>
        <v>Gros-œuvre / travaux de structure</v>
      </c>
      <c r="B20" s="210">
        <f t="shared" ref="B20:B22" si="3">SUM(C20:Q20)</f>
        <v>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</row>
    <row r="21" spans="1:18" s="135" customFormat="1">
      <c r="A21" s="134" t="str">
        <f>'Hypothèses Investissement'!$A$57</f>
        <v>Travaux inhérent à l'activité (b)</v>
      </c>
      <c r="B21" s="210">
        <f t="shared" si="3"/>
        <v>0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8" s="135" customFormat="1">
      <c r="A22" s="134" t="str">
        <f>'Hypothèses Investissement'!$A$63</f>
        <v>Honoraires</v>
      </c>
      <c r="B22" s="210">
        <f t="shared" si="3"/>
        <v>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</row>
    <row r="23" spans="1:18" s="167" customFormat="1">
      <c r="A23" s="285" t="s">
        <v>136</v>
      </c>
      <c r="B23" s="290">
        <f t="shared" si="1"/>
        <v>0</v>
      </c>
      <c r="C23" s="290">
        <f>SUM(C24:C26)</f>
        <v>0</v>
      </c>
      <c r="D23" s="290">
        <f t="shared" ref="D23:Q23" si="4">SUM(D24:D26)</f>
        <v>0</v>
      </c>
      <c r="E23" s="290">
        <f t="shared" si="4"/>
        <v>0</v>
      </c>
      <c r="F23" s="290">
        <f t="shared" si="4"/>
        <v>0</v>
      </c>
      <c r="G23" s="290">
        <f t="shared" si="4"/>
        <v>0</v>
      </c>
      <c r="H23" s="290">
        <f t="shared" si="4"/>
        <v>0</v>
      </c>
      <c r="I23" s="290">
        <f t="shared" si="4"/>
        <v>0</v>
      </c>
      <c r="J23" s="290">
        <f t="shared" si="4"/>
        <v>0</v>
      </c>
      <c r="K23" s="290">
        <f t="shared" si="4"/>
        <v>0</v>
      </c>
      <c r="L23" s="290">
        <f t="shared" si="4"/>
        <v>0</v>
      </c>
      <c r="M23" s="290">
        <f t="shared" si="4"/>
        <v>0</v>
      </c>
      <c r="N23" s="290">
        <f t="shared" si="4"/>
        <v>0</v>
      </c>
      <c r="O23" s="290">
        <f t="shared" si="4"/>
        <v>0</v>
      </c>
      <c r="P23" s="290">
        <f t="shared" si="4"/>
        <v>0</v>
      </c>
      <c r="Q23" s="290">
        <f t="shared" si="4"/>
        <v>0</v>
      </c>
    </row>
    <row r="24" spans="1:18" s="135" customFormat="1">
      <c r="A24" s="134" t="str">
        <f>'Hypothèses Investissement'!$A$51</f>
        <v>Gros-œuvre / travaux de structure</v>
      </c>
      <c r="B24" s="210">
        <f t="shared" ref="B24:B26" si="5">SUM(C24:Q24)</f>
        <v>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</row>
    <row r="25" spans="1:18" s="135" customFormat="1">
      <c r="A25" s="134" t="str">
        <f>'Hypothèses Investissement'!$A$57</f>
        <v>Travaux inhérent à l'activité (b)</v>
      </c>
      <c r="B25" s="210">
        <f t="shared" si="5"/>
        <v>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8" s="135" customFormat="1">
      <c r="A26" s="134" t="str">
        <f>'Hypothèses Investissement'!$A$63</f>
        <v>Honoraires</v>
      </c>
      <c r="B26" s="210">
        <f t="shared" si="5"/>
        <v>0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18" s="167" customFormat="1">
      <c r="A27" s="285" t="s">
        <v>139</v>
      </c>
      <c r="B27" s="290">
        <f t="shared" si="1"/>
        <v>0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</row>
    <row r="28" spans="1:18" s="135" customFormat="1" ht="3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1:18" s="165" customFormat="1">
      <c r="A29" s="168" t="s">
        <v>137</v>
      </c>
      <c r="B29" s="211">
        <f>SUM(C29:Q29)</f>
        <v>0</v>
      </c>
      <c r="C29" s="211">
        <f>SUM(C30:C33)</f>
        <v>0</v>
      </c>
      <c r="D29" s="211">
        <f t="shared" ref="D29" si="6">SUM(D30:D33)</f>
        <v>0</v>
      </c>
      <c r="E29" s="211">
        <f t="shared" ref="E29" si="7">SUM(E30:E33)</f>
        <v>0</v>
      </c>
      <c r="F29" s="211">
        <f t="shared" ref="F29" si="8">SUM(F30:F33)</f>
        <v>0</v>
      </c>
      <c r="G29" s="211">
        <f t="shared" ref="G29" si="9">SUM(G30:G33)</f>
        <v>0</v>
      </c>
      <c r="H29" s="211">
        <f t="shared" ref="H29" si="10">SUM(H30:H33)</f>
        <v>0</v>
      </c>
      <c r="I29" s="211">
        <f t="shared" ref="I29" si="11">SUM(I30:I33)</f>
        <v>0</v>
      </c>
      <c r="J29" s="211">
        <f t="shared" ref="J29" si="12">SUM(J30:J33)</f>
        <v>0</v>
      </c>
      <c r="K29" s="211">
        <f t="shared" ref="K29" si="13">SUM(K30:K33)</f>
        <v>0</v>
      </c>
      <c r="L29" s="211">
        <f t="shared" ref="L29" si="14">SUM(L30:L33)</f>
        <v>0</v>
      </c>
      <c r="M29" s="211">
        <f t="shared" ref="M29" si="15">SUM(M30:M33)</f>
        <v>0</v>
      </c>
      <c r="N29" s="211">
        <f t="shared" ref="N29" si="16">SUM(N30:N33)</f>
        <v>0</v>
      </c>
      <c r="O29" s="211">
        <f t="shared" ref="O29" si="17">SUM(O30:O33)</f>
        <v>0</v>
      </c>
      <c r="P29" s="211">
        <f t="shared" ref="P29" si="18">SUM(P30:P33)</f>
        <v>0</v>
      </c>
      <c r="Q29" s="211">
        <f t="shared" ref="Q29" si="19">SUM(Q30:Q33)</f>
        <v>0</v>
      </c>
    </row>
    <row r="30" spans="1:18">
      <c r="A30" s="130" t="s">
        <v>132</v>
      </c>
      <c r="B30" s="210">
        <f t="shared" ref="B30:B33" si="20">SUM(C30:Q30)</f>
        <v>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128"/>
    </row>
    <row r="31" spans="1:18">
      <c r="A31" s="130" t="s">
        <v>133</v>
      </c>
      <c r="B31" s="210">
        <f t="shared" si="20"/>
        <v>0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128"/>
    </row>
    <row r="32" spans="1:18">
      <c r="A32" s="130" t="s">
        <v>134</v>
      </c>
      <c r="B32" s="210">
        <f t="shared" si="20"/>
        <v>0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128"/>
    </row>
    <row r="33" spans="1:23">
      <c r="A33" s="131" t="s">
        <v>125</v>
      </c>
      <c r="B33" s="210">
        <f t="shared" si="20"/>
        <v>0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128"/>
    </row>
    <row r="34" spans="1:23" s="135" customFormat="1" ht="3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5" spans="1:23" s="165" customFormat="1">
      <c r="A35" s="168" t="s">
        <v>138</v>
      </c>
      <c r="B35" s="211">
        <f>SUM(C35:Q35)</f>
        <v>0</v>
      </c>
      <c r="C35" s="211">
        <f>SUM(C36:C37)</f>
        <v>0</v>
      </c>
      <c r="D35" s="211">
        <f t="shared" ref="D35:Q35" si="21">SUM(D36:D37)</f>
        <v>0</v>
      </c>
      <c r="E35" s="211">
        <f t="shared" si="21"/>
        <v>0</v>
      </c>
      <c r="F35" s="211">
        <f t="shared" si="21"/>
        <v>0</v>
      </c>
      <c r="G35" s="211">
        <f t="shared" si="21"/>
        <v>0</v>
      </c>
      <c r="H35" s="211">
        <f t="shared" si="21"/>
        <v>0</v>
      </c>
      <c r="I35" s="211">
        <f t="shared" si="21"/>
        <v>0</v>
      </c>
      <c r="J35" s="211">
        <f t="shared" si="21"/>
        <v>0</v>
      </c>
      <c r="K35" s="211">
        <f t="shared" si="21"/>
        <v>0</v>
      </c>
      <c r="L35" s="211">
        <f t="shared" si="21"/>
        <v>0</v>
      </c>
      <c r="M35" s="211">
        <f t="shared" si="21"/>
        <v>0</v>
      </c>
      <c r="N35" s="211">
        <f t="shared" si="21"/>
        <v>0</v>
      </c>
      <c r="O35" s="211">
        <f t="shared" si="21"/>
        <v>0</v>
      </c>
      <c r="P35" s="211">
        <f t="shared" si="21"/>
        <v>0</v>
      </c>
      <c r="Q35" s="211">
        <f t="shared" si="21"/>
        <v>0</v>
      </c>
    </row>
    <row r="36" spans="1:23" ht="12.75" customHeight="1">
      <c r="A36" s="131" t="s">
        <v>125</v>
      </c>
      <c r="B36" s="210">
        <f t="shared" ref="B36:B39" si="22">SUM(C36:Q36)</f>
        <v>0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128"/>
    </row>
    <row r="37" spans="1:23" s="135" customFormat="1" ht="12.75" customHeight="1">
      <c r="A37" s="131" t="s">
        <v>125</v>
      </c>
      <c r="B37" s="210">
        <f t="shared" ref="B37" si="23">SUM(C37:Q37)</f>
        <v>0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23" s="135" customFormat="1" ht="3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1:23">
      <c r="A39" s="216" t="s">
        <v>173</v>
      </c>
      <c r="B39" s="217">
        <f t="shared" si="22"/>
        <v>0</v>
      </c>
      <c r="C39" s="217">
        <f t="shared" ref="C39:Q39" si="24">C18+C29+C35</f>
        <v>0</v>
      </c>
      <c r="D39" s="217">
        <f t="shared" si="24"/>
        <v>0</v>
      </c>
      <c r="E39" s="217">
        <f t="shared" si="24"/>
        <v>0</v>
      </c>
      <c r="F39" s="217">
        <f t="shared" si="24"/>
        <v>0</v>
      </c>
      <c r="G39" s="217">
        <f t="shared" si="24"/>
        <v>0</v>
      </c>
      <c r="H39" s="217">
        <f t="shared" si="24"/>
        <v>0</v>
      </c>
      <c r="I39" s="217">
        <f t="shared" si="24"/>
        <v>0</v>
      </c>
      <c r="J39" s="217">
        <f t="shared" si="24"/>
        <v>0</v>
      </c>
      <c r="K39" s="217">
        <f t="shared" si="24"/>
        <v>0</v>
      </c>
      <c r="L39" s="217">
        <f t="shared" si="24"/>
        <v>0</v>
      </c>
      <c r="M39" s="217">
        <f t="shared" si="24"/>
        <v>0</v>
      </c>
      <c r="N39" s="217">
        <f t="shared" si="24"/>
        <v>0</v>
      </c>
      <c r="O39" s="217">
        <f t="shared" si="24"/>
        <v>0</v>
      </c>
      <c r="P39" s="217">
        <f t="shared" si="24"/>
        <v>0</v>
      </c>
      <c r="Q39" s="217">
        <f t="shared" si="24"/>
        <v>0</v>
      </c>
      <c r="R39" s="128"/>
    </row>
    <row r="40" spans="1:23" s="128" customForma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23" s="161" customFormat="1">
      <c r="A41" s="256" t="s">
        <v>128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</row>
    <row r="43" spans="1:23" s="135" customFormat="1" ht="15.75">
      <c r="A43" s="158" t="s">
        <v>266</v>
      </c>
    </row>
    <row r="44" spans="1:23" s="135" customFormat="1">
      <c r="A44" s="115"/>
    </row>
    <row r="45" spans="1:23" s="288" customFormat="1" ht="12.75" customHeight="1">
      <c r="A45" s="253"/>
      <c r="B45" s="253" t="s">
        <v>230</v>
      </c>
      <c r="C45" s="253">
        <v>1</v>
      </c>
      <c r="D45" s="253">
        <v>2</v>
      </c>
      <c r="E45" s="253">
        <v>3</v>
      </c>
      <c r="F45" s="253">
        <v>4</v>
      </c>
      <c r="G45" s="253">
        <v>5</v>
      </c>
      <c r="H45" s="253">
        <v>6</v>
      </c>
      <c r="I45" s="253">
        <v>7</v>
      </c>
      <c r="J45" s="253">
        <v>8</v>
      </c>
      <c r="K45" s="253">
        <v>9</v>
      </c>
      <c r="L45" s="253">
        <v>10</v>
      </c>
      <c r="M45" s="253">
        <v>11</v>
      </c>
      <c r="N45" s="253">
        <v>12</v>
      </c>
      <c r="O45" s="253">
        <v>13</v>
      </c>
      <c r="P45" s="253">
        <v>14</v>
      </c>
      <c r="Q45" s="253">
        <v>15</v>
      </c>
      <c r="R45" s="287"/>
      <c r="S45" s="287"/>
      <c r="T45" s="287"/>
      <c r="U45" s="287"/>
      <c r="V45" s="287"/>
      <c r="W45" s="287"/>
    </row>
    <row r="46" spans="1:23" s="288" customFormat="1" ht="12.75" customHeight="1">
      <c r="A46" s="250" t="s">
        <v>226</v>
      </c>
      <c r="B46" s="254">
        <f>'Hypothèses Exploitation'!$B$17</f>
        <v>0.01</v>
      </c>
      <c r="C46" s="286">
        <f>(1+$B$46)^(C$45-$C$45)</f>
        <v>1</v>
      </c>
      <c r="D46" s="286">
        <f t="shared" ref="D46:Q46" si="25">(1+$B$46)^(D$45-$C$45)</f>
        <v>1.01</v>
      </c>
      <c r="E46" s="286">
        <f t="shared" si="25"/>
        <v>1.0201</v>
      </c>
      <c r="F46" s="286">
        <f t="shared" si="25"/>
        <v>1.0303009999999999</v>
      </c>
      <c r="G46" s="286">
        <f t="shared" si="25"/>
        <v>1.04060401</v>
      </c>
      <c r="H46" s="286">
        <f t="shared" si="25"/>
        <v>1.0510100500999999</v>
      </c>
      <c r="I46" s="286">
        <f t="shared" si="25"/>
        <v>1.0615201506010001</v>
      </c>
      <c r="J46" s="286">
        <f t="shared" si="25"/>
        <v>1.0721353521070098</v>
      </c>
      <c r="K46" s="286">
        <f t="shared" si="25"/>
        <v>1.0828567056280802</v>
      </c>
      <c r="L46" s="286">
        <f t="shared" si="25"/>
        <v>1.0936852726843611</v>
      </c>
      <c r="M46" s="286">
        <f t="shared" si="25"/>
        <v>1.1046221254112047</v>
      </c>
      <c r="N46" s="286">
        <f t="shared" si="25"/>
        <v>1.1156683466653166</v>
      </c>
      <c r="O46" s="286">
        <f t="shared" si="25"/>
        <v>1.1268250301319698</v>
      </c>
      <c r="P46" s="286">
        <f t="shared" si="25"/>
        <v>1.1380932804332895</v>
      </c>
      <c r="Q46" s="286">
        <f t="shared" si="25"/>
        <v>1.1494742132376226</v>
      </c>
      <c r="V46" s="287"/>
      <c r="W46" s="287"/>
    </row>
    <row r="48" spans="1:23" s="135" customFormat="1" ht="15">
      <c r="A48" s="301" t="s">
        <v>231</v>
      </c>
      <c r="B48" s="302" t="s">
        <v>5</v>
      </c>
      <c r="C48" s="303" t="str">
        <f>'Hypothèses Exploitation'!C$22</f>
        <v>Année 1</v>
      </c>
      <c r="D48" s="303" t="str">
        <f>'Hypothèses Exploitation'!D$22</f>
        <v>Année 2</v>
      </c>
      <c r="E48" s="303" t="str">
        <f>'Hypothèses Exploitation'!E$22</f>
        <v>Année 3</v>
      </c>
      <c r="F48" s="303" t="str">
        <f>'Hypothèses Exploitation'!F$22</f>
        <v>Année 4</v>
      </c>
      <c r="G48" s="303" t="str">
        <f>'Hypothèses Exploitation'!G$22</f>
        <v>Année 5</v>
      </c>
      <c r="H48" s="303" t="str">
        <f>'Hypothèses Exploitation'!H$22</f>
        <v>Année 6</v>
      </c>
      <c r="I48" s="303" t="str">
        <f>'Hypothèses Exploitation'!I$22</f>
        <v>Année 7</v>
      </c>
      <c r="J48" s="303" t="str">
        <f>'Hypothèses Exploitation'!J$22</f>
        <v>Année 8</v>
      </c>
      <c r="K48" s="303" t="str">
        <f>'Hypothèses Exploitation'!K$22</f>
        <v>Année 9</v>
      </c>
      <c r="L48" s="303" t="str">
        <f>'Hypothèses Exploitation'!L$22</f>
        <v>Année 10</v>
      </c>
      <c r="M48" s="303" t="str">
        <f>'Hypothèses Exploitation'!M$22</f>
        <v>Année 11</v>
      </c>
      <c r="N48" s="303" t="str">
        <f>'Hypothèses Exploitation'!N$22</f>
        <v>Année 12</v>
      </c>
      <c r="O48" s="303" t="str">
        <f>'Hypothèses Exploitation'!O$22</f>
        <v>Année 13</v>
      </c>
      <c r="P48" s="303" t="str">
        <f>'Hypothèses Exploitation'!P$22</f>
        <v>Année 14</v>
      </c>
      <c r="Q48" s="303" t="str">
        <f>'Hypothèses Exploitation'!Q$22</f>
        <v>Année 15</v>
      </c>
      <c r="R48" s="137"/>
    </row>
    <row r="49" spans="1:17" s="135" customFormat="1" ht="3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</row>
    <row r="50" spans="1:17" s="135" customFormat="1">
      <c r="A50" s="168" t="s">
        <v>131</v>
      </c>
      <c r="B50" s="211">
        <f>SUM(C50:Q50)</f>
        <v>0</v>
      </c>
      <c r="C50" s="211">
        <f>SUM(C51:C53)</f>
        <v>0</v>
      </c>
      <c r="D50" s="211">
        <f t="shared" ref="D50:Q50" si="26">SUM(D51:D53)</f>
        <v>0</v>
      </c>
      <c r="E50" s="211">
        <f t="shared" si="26"/>
        <v>0</v>
      </c>
      <c r="F50" s="211">
        <f t="shared" si="26"/>
        <v>0</v>
      </c>
      <c r="G50" s="211">
        <f t="shared" si="26"/>
        <v>0</v>
      </c>
      <c r="H50" s="211">
        <f t="shared" si="26"/>
        <v>0</v>
      </c>
      <c r="I50" s="211">
        <f t="shared" si="26"/>
        <v>0</v>
      </c>
      <c r="J50" s="211">
        <f t="shared" si="26"/>
        <v>0</v>
      </c>
      <c r="K50" s="211">
        <f t="shared" si="26"/>
        <v>0</v>
      </c>
      <c r="L50" s="211">
        <f t="shared" si="26"/>
        <v>0</v>
      </c>
      <c r="M50" s="211">
        <f t="shared" si="26"/>
        <v>0</v>
      </c>
      <c r="N50" s="211">
        <f t="shared" si="26"/>
        <v>0</v>
      </c>
      <c r="O50" s="211">
        <f t="shared" si="26"/>
        <v>0</v>
      </c>
      <c r="P50" s="211">
        <f t="shared" si="26"/>
        <v>0</v>
      </c>
      <c r="Q50" s="211">
        <f t="shared" si="26"/>
        <v>0</v>
      </c>
    </row>
    <row r="51" spans="1:17" s="135" customFormat="1">
      <c r="A51" s="134" t="s">
        <v>135</v>
      </c>
      <c r="B51" s="210">
        <f t="shared" ref="B51:B53" si="27">SUM(C51:Q51)</f>
        <v>0</v>
      </c>
      <c r="C51" s="210">
        <f t="shared" ref="C51:Q51" si="28">C19*C$46</f>
        <v>0</v>
      </c>
      <c r="D51" s="210">
        <f t="shared" si="28"/>
        <v>0</v>
      </c>
      <c r="E51" s="210">
        <f t="shared" si="28"/>
        <v>0</v>
      </c>
      <c r="F51" s="210">
        <f t="shared" si="28"/>
        <v>0</v>
      </c>
      <c r="G51" s="210">
        <f t="shared" si="28"/>
        <v>0</v>
      </c>
      <c r="H51" s="210">
        <f t="shared" si="28"/>
        <v>0</v>
      </c>
      <c r="I51" s="210">
        <f t="shared" si="28"/>
        <v>0</v>
      </c>
      <c r="J51" s="210">
        <f t="shared" si="28"/>
        <v>0</v>
      </c>
      <c r="K51" s="210">
        <f t="shared" si="28"/>
        <v>0</v>
      </c>
      <c r="L51" s="210">
        <f t="shared" si="28"/>
        <v>0</v>
      </c>
      <c r="M51" s="210">
        <f t="shared" si="28"/>
        <v>0</v>
      </c>
      <c r="N51" s="210">
        <f t="shared" si="28"/>
        <v>0</v>
      </c>
      <c r="O51" s="210">
        <f t="shared" si="28"/>
        <v>0</v>
      </c>
      <c r="P51" s="210">
        <f t="shared" si="28"/>
        <v>0</v>
      </c>
      <c r="Q51" s="210">
        <f t="shared" si="28"/>
        <v>0</v>
      </c>
    </row>
    <row r="52" spans="1:17" s="135" customFormat="1">
      <c r="A52" s="134" t="s">
        <v>136</v>
      </c>
      <c r="B52" s="210">
        <f t="shared" si="27"/>
        <v>0</v>
      </c>
      <c r="C52" s="210">
        <f t="shared" ref="C52:Q52" si="29">C23*C$46</f>
        <v>0</v>
      </c>
      <c r="D52" s="210">
        <f t="shared" si="29"/>
        <v>0</v>
      </c>
      <c r="E52" s="210">
        <f t="shared" si="29"/>
        <v>0</v>
      </c>
      <c r="F52" s="210">
        <f t="shared" si="29"/>
        <v>0</v>
      </c>
      <c r="G52" s="210">
        <f t="shared" si="29"/>
        <v>0</v>
      </c>
      <c r="H52" s="210">
        <f t="shared" si="29"/>
        <v>0</v>
      </c>
      <c r="I52" s="210">
        <f t="shared" si="29"/>
        <v>0</v>
      </c>
      <c r="J52" s="210">
        <f t="shared" si="29"/>
        <v>0</v>
      </c>
      <c r="K52" s="210">
        <f t="shared" si="29"/>
        <v>0</v>
      </c>
      <c r="L52" s="210">
        <f t="shared" si="29"/>
        <v>0</v>
      </c>
      <c r="M52" s="210">
        <f t="shared" si="29"/>
        <v>0</v>
      </c>
      <c r="N52" s="210">
        <f t="shared" si="29"/>
        <v>0</v>
      </c>
      <c r="O52" s="210">
        <f t="shared" si="29"/>
        <v>0</v>
      </c>
      <c r="P52" s="210">
        <f t="shared" si="29"/>
        <v>0</v>
      </c>
      <c r="Q52" s="210">
        <f t="shared" si="29"/>
        <v>0</v>
      </c>
    </row>
    <row r="53" spans="1:17" s="135" customFormat="1">
      <c r="A53" s="134" t="s">
        <v>139</v>
      </c>
      <c r="B53" s="210">
        <f t="shared" si="27"/>
        <v>0</v>
      </c>
      <c r="C53" s="210">
        <f>C27*C$46</f>
        <v>0</v>
      </c>
      <c r="D53" s="210">
        <f t="shared" ref="D53:Q53" si="30">D27*D$46</f>
        <v>0</v>
      </c>
      <c r="E53" s="210">
        <f t="shared" si="30"/>
        <v>0</v>
      </c>
      <c r="F53" s="210">
        <f t="shared" si="30"/>
        <v>0</v>
      </c>
      <c r="G53" s="210">
        <f t="shared" si="30"/>
        <v>0</v>
      </c>
      <c r="H53" s="210">
        <f t="shared" si="30"/>
        <v>0</v>
      </c>
      <c r="I53" s="210">
        <f t="shared" si="30"/>
        <v>0</v>
      </c>
      <c r="J53" s="210">
        <f t="shared" si="30"/>
        <v>0</v>
      </c>
      <c r="K53" s="210">
        <f t="shared" si="30"/>
        <v>0</v>
      </c>
      <c r="L53" s="210">
        <f t="shared" si="30"/>
        <v>0</v>
      </c>
      <c r="M53" s="210">
        <f t="shared" si="30"/>
        <v>0</v>
      </c>
      <c r="N53" s="210">
        <f t="shared" si="30"/>
        <v>0</v>
      </c>
      <c r="O53" s="210">
        <f t="shared" si="30"/>
        <v>0</v>
      </c>
      <c r="P53" s="210">
        <f t="shared" si="30"/>
        <v>0</v>
      </c>
      <c r="Q53" s="210">
        <f t="shared" si="30"/>
        <v>0</v>
      </c>
    </row>
    <row r="54" spans="1:17" s="135" customFormat="1" ht="3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</row>
    <row r="55" spans="1:17" s="135" customFormat="1">
      <c r="A55" s="168" t="s">
        <v>137</v>
      </c>
      <c r="B55" s="211">
        <f>SUM(C55:Q55)</f>
        <v>0</v>
      </c>
      <c r="C55" s="211">
        <f>SUM(C56:C59)</f>
        <v>0</v>
      </c>
      <c r="D55" s="211">
        <f t="shared" ref="D55:Q55" si="31">SUM(D56:D59)</f>
        <v>0</v>
      </c>
      <c r="E55" s="211">
        <f t="shared" si="31"/>
        <v>0</v>
      </c>
      <c r="F55" s="211">
        <f t="shared" si="31"/>
        <v>0</v>
      </c>
      <c r="G55" s="211">
        <f t="shared" si="31"/>
        <v>0</v>
      </c>
      <c r="H55" s="211">
        <f t="shared" si="31"/>
        <v>0</v>
      </c>
      <c r="I55" s="211">
        <f t="shared" si="31"/>
        <v>0</v>
      </c>
      <c r="J55" s="211">
        <f t="shared" si="31"/>
        <v>0</v>
      </c>
      <c r="K55" s="211">
        <f t="shared" si="31"/>
        <v>0</v>
      </c>
      <c r="L55" s="211">
        <f t="shared" si="31"/>
        <v>0</v>
      </c>
      <c r="M55" s="211">
        <f t="shared" si="31"/>
        <v>0</v>
      </c>
      <c r="N55" s="211">
        <f t="shared" si="31"/>
        <v>0</v>
      </c>
      <c r="O55" s="211">
        <f t="shared" si="31"/>
        <v>0</v>
      </c>
      <c r="P55" s="211">
        <f t="shared" si="31"/>
        <v>0</v>
      </c>
      <c r="Q55" s="211">
        <f t="shared" si="31"/>
        <v>0</v>
      </c>
    </row>
    <row r="56" spans="1:17" s="135" customFormat="1">
      <c r="A56" s="134" t="s">
        <v>132</v>
      </c>
      <c r="B56" s="210">
        <f t="shared" ref="B56:B59" si="32">SUM(C56:Q56)</f>
        <v>0</v>
      </c>
      <c r="C56" s="210">
        <f>C30*C$46</f>
        <v>0</v>
      </c>
      <c r="D56" s="210">
        <f t="shared" ref="D56:Q56" si="33">D30*D$46</f>
        <v>0</v>
      </c>
      <c r="E56" s="210">
        <f t="shared" si="33"/>
        <v>0</v>
      </c>
      <c r="F56" s="210">
        <f t="shared" si="33"/>
        <v>0</v>
      </c>
      <c r="G56" s="210">
        <f t="shared" si="33"/>
        <v>0</v>
      </c>
      <c r="H56" s="210">
        <f t="shared" si="33"/>
        <v>0</v>
      </c>
      <c r="I56" s="210">
        <f t="shared" si="33"/>
        <v>0</v>
      </c>
      <c r="J56" s="210">
        <f t="shared" si="33"/>
        <v>0</v>
      </c>
      <c r="K56" s="210">
        <f t="shared" si="33"/>
        <v>0</v>
      </c>
      <c r="L56" s="210">
        <f t="shared" si="33"/>
        <v>0</v>
      </c>
      <c r="M56" s="210">
        <f t="shared" si="33"/>
        <v>0</v>
      </c>
      <c r="N56" s="210">
        <f t="shared" si="33"/>
        <v>0</v>
      </c>
      <c r="O56" s="210">
        <f t="shared" si="33"/>
        <v>0</v>
      </c>
      <c r="P56" s="210">
        <f t="shared" si="33"/>
        <v>0</v>
      </c>
      <c r="Q56" s="210">
        <f t="shared" si="33"/>
        <v>0</v>
      </c>
    </row>
    <row r="57" spans="1:17" s="135" customFormat="1">
      <c r="A57" s="134" t="s">
        <v>133</v>
      </c>
      <c r="B57" s="210">
        <f t="shared" si="32"/>
        <v>0</v>
      </c>
      <c r="C57" s="210">
        <f>C31*C$46</f>
        <v>0</v>
      </c>
      <c r="D57" s="210">
        <f t="shared" ref="D57:Q57" si="34">D31*D$46</f>
        <v>0</v>
      </c>
      <c r="E57" s="210">
        <f t="shared" si="34"/>
        <v>0</v>
      </c>
      <c r="F57" s="210">
        <f t="shared" si="34"/>
        <v>0</v>
      </c>
      <c r="G57" s="210">
        <f t="shared" si="34"/>
        <v>0</v>
      </c>
      <c r="H57" s="210">
        <f t="shared" si="34"/>
        <v>0</v>
      </c>
      <c r="I57" s="210">
        <f t="shared" si="34"/>
        <v>0</v>
      </c>
      <c r="J57" s="210">
        <f t="shared" si="34"/>
        <v>0</v>
      </c>
      <c r="K57" s="210">
        <f t="shared" si="34"/>
        <v>0</v>
      </c>
      <c r="L57" s="210">
        <f t="shared" si="34"/>
        <v>0</v>
      </c>
      <c r="M57" s="210">
        <f t="shared" si="34"/>
        <v>0</v>
      </c>
      <c r="N57" s="210">
        <f t="shared" si="34"/>
        <v>0</v>
      </c>
      <c r="O57" s="210">
        <f t="shared" si="34"/>
        <v>0</v>
      </c>
      <c r="P57" s="210">
        <f t="shared" si="34"/>
        <v>0</v>
      </c>
      <c r="Q57" s="210">
        <f t="shared" si="34"/>
        <v>0</v>
      </c>
    </row>
    <row r="58" spans="1:17" s="135" customFormat="1">
      <c r="A58" s="134" t="s">
        <v>134</v>
      </c>
      <c r="B58" s="210">
        <f t="shared" si="32"/>
        <v>0</v>
      </c>
      <c r="C58" s="210">
        <f>C32*C$46</f>
        <v>0</v>
      </c>
      <c r="D58" s="210">
        <f t="shared" ref="D58:Q58" si="35">D32*D$46</f>
        <v>0</v>
      </c>
      <c r="E58" s="210">
        <f t="shared" si="35"/>
        <v>0</v>
      </c>
      <c r="F58" s="210">
        <f t="shared" si="35"/>
        <v>0</v>
      </c>
      <c r="G58" s="210">
        <f t="shared" si="35"/>
        <v>0</v>
      </c>
      <c r="H58" s="210">
        <f t="shared" si="35"/>
        <v>0</v>
      </c>
      <c r="I58" s="210">
        <f t="shared" si="35"/>
        <v>0</v>
      </c>
      <c r="J58" s="210">
        <f t="shared" si="35"/>
        <v>0</v>
      </c>
      <c r="K58" s="210">
        <f t="shared" si="35"/>
        <v>0</v>
      </c>
      <c r="L58" s="210">
        <f t="shared" si="35"/>
        <v>0</v>
      </c>
      <c r="M58" s="210">
        <f t="shared" si="35"/>
        <v>0</v>
      </c>
      <c r="N58" s="210">
        <f t="shared" si="35"/>
        <v>0</v>
      </c>
      <c r="O58" s="210">
        <f t="shared" si="35"/>
        <v>0</v>
      </c>
      <c r="P58" s="210">
        <f t="shared" si="35"/>
        <v>0</v>
      </c>
      <c r="Q58" s="210">
        <f t="shared" si="35"/>
        <v>0</v>
      </c>
    </row>
    <row r="59" spans="1:17" s="135" customFormat="1">
      <c r="A59" s="131" t="s">
        <v>125</v>
      </c>
      <c r="B59" s="210">
        <f t="shared" si="32"/>
        <v>0</v>
      </c>
      <c r="C59" s="210">
        <f>C33*C$46</f>
        <v>0</v>
      </c>
      <c r="D59" s="210">
        <f t="shared" ref="D59:Q59" si="36">D33*D$46</f>
        <v>0</v>
      </c>
      <c r="E59" s="210">
        <f t="shared" si="36"/>
        <v>0</v>
      </c>
      <c r="F59" s="210">
        <f t="shared" si="36"/>
        <v>0</v>
      </c>
      <c r="G59" s="210">
        <f t="shared" si="36"/>
        <v>0</v>
      </c>
      <c r="H59" s="210">
        <f t="shared" si="36"/>
        <v>0</v>
      </c>
      <c r="I59" s="210">
        <f t="shared" si="36"/>
        <v>0</v>
      </c>
      <c r="J59" s="210">
        <f t="shared" si="36"/>
        <v>0</v>
      </c>
      <c r="K59" s="210">
        <f t="shared" si="36"/>
        <v>0</v>
      </c>
      <c r="L59" s="210">
        <f t="shared" si="36"/>
        <v>0</v>
      </c>
      <c r="M59" s="210">
        <f t="shared" si="36"/>
        <v>0</v>
      </c>
      <c r="N59" s="210">
        <f t="shared" si="36"/>
        <v>0</v>
      </c>
      <c r="O59" s="210">
        <f t="shared" si="36"/>
        <v>0</v>
      </c>
      <c r="P59" s="210">
        <f t="shared" si="36"/>
        <v>0</v>
      </c>
      <c r="Q59" s="210">
        <f t="shared" si="36"/>
        <v>0</v>
      </c>
    </row>
    <row r="60" spans="1:17" s="135" customFormat="1" ht="3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</row>
    <row r="61" spans="1:17" s="135" customFormat="1">
      <c r="A61" s="168" t="s">
        <v>138</v>
      </c>
      <c r="B61" s="211">
        <f>SUM(C61:Q61)</f>
        <v>0</v>
      </c>
      <c r="C61" s="211">
        <f>SUM(C62:C63)</f>
        <v>0</v>
      </c>
      <c r="D61" s="211">
        <f t="shared" ref="D61:Q61" si="37">SUM(D62:D63)</f>
        <v>0</v>
      </c>
      <c r="E61" s="211">
        <f t="shared" si="37"/>
        <v>0</v>
      </c>
      <c r="F61" s="211">
        <f t="shared" si="37"/>
        <v>0</v>
      </c>
      <c r="G61" s="211">
        <f t="shared" si="37"/>
        <v>0</v>
      </c>
      <c r="H61" s="211">
        <f t="shared" si="37"/>
        <v>0</v>
      </c>
      <c r="I61" s="211">
        <f t="shared" si="37"/>
        <v>0</v>
      </c>
      <c r="J61" s="211">
        <f t="shared" si="37"/>
        <v>0</v>
      </c>
      <c r="K61" s="211">
        <f t="shared" si="37"/>
        <v>0</v>
      </c>
      <c r="L61" s="211">
        <f t="shared" si="37"/>
        <v>0</v>
      </c>
      <c r="M61" s="211">
        <f t="shared" si="37"/>
        <v>0</v>
      </c>
      <c r="N61" s="211">
        <f t="shared" si="37"/>
        <v>0</v>
      </c>
      <c r="O61" s="211">
        <f t="shared" si="37"/>
        <v>0</v>
      </c>
      <c r="P61" s="211">
        <f t="shared" si="37"/>
        <v>0</v>
      </c>
      <c r="Q61" s="211">
        <f t="shared" si="37"/>
        <v>0</v>
      </c>
    </row>
    <row r="62" spans="1:17" s="135" customFormat="1">
      <c r="A62" s="131" t="s">
        <v>125</v>
      </c>
      <c r="B62" s="210">
        <f>SUM(C62:Q62)</f>
        <v>0</v>
      </c>
      <c r="C62" s="210">
        <f t="shared" ref="C62:Q62" si="38">C36*C$46</f>
        <v>0</v>
      </c>
      <c r="D62" s="210">
        <f t="shared" si="38"/>
        <v>0</v>
      </c>
      <c r="E62" s="210">
        <f t="shared" si="38"/>
        <v>0</v>
      </c>
      <c r="F62" s="210">
        <f t="shared" si="38"/>
        <v>0</v>
      </c>
      <c r="G62" s="210">
        <f t="shared" si="38"/>
        <v>0</v>
      </c>
      <c r="H62" s="210">
        <f t="shared" si="38"/>
        <v>0</v>
      </c>
      <c r="I62" s="210">
        <f t="shared" si="38"/>
        <v>0</v>
      </c>
      <c r="J62" s="210">
        <f t="shared" si="38"/>
        <v>0</v>
      </c>
      <c r="K62" s="210">
        <f t="shared" si="38"/>
        <v>0</v>
      </c>
      <c r="L62" s="210">
        <f t="shared" si="38"/>
        <v>0</v>
      </c>
      <c r="M62" s="210">
        <f t="shared" si="38"/>
        <v>0</v>
      </c>
      <c r="N62" s="210">
        <f t="shared" si="38"/>
        <v>0</v>
      </c>
      <c r="O62" s="210">
        <f t="shared" si="38"/>
        <v>0</v>
      </c>
      <c r="P62" s="210">
        <f t="shared" si="38"/>
        <v>0</v>
      </c>
      <c r="Q62" s="210">
        <f t="shared" si="38"/>
        <v>0</v>
      </c>
    </row>
    <row r="63" spans="1:17" s="135" customFormat="1">
      <c r="A63" s="131" t="s">
        <v>125</v>
      </c>
      <c r="B63" s="210">
        <f>SUM(C63:Q63)</f>
        <v>0</v>
      </c>
      <c r="C63" s="210">
        <f t="shared" ref="C63:Q63" si="39">C37*C$46</f>
        <v>0</v>
      </c>
      <c r="D63" s="210">
        <f t="shared" si="39"/>
        <v>0</v>
      </c>
      <c r="E63" s="210">
        <f t="shared" si="39"/>
        <v>0</v>
      </c>
      <c r="F63" s="210">
        <f t="shared" si="39"/>
        <v>0</v>
      </c>
      <c r="G63" s="210">
        <f t="shared" si="39"/>
        <v>0</v>
      </c>
      <c r="H63" s="210">
        <f t="shared" si="39"/>
        <v>0</v>
      </c>
      <c r="I63" s="210">
        <f t="shared" si="39"/>
        <v>0</v>
      </c>
      <c r="J63" s="210">
        <f t="shared" si="39"/>
        <v>0</v>
      </c>
      <c r="K63" s="210">
        <f t="shared" si="39"/>
        <v>0</v>
      </c>
      <c r="L63" s="210">
        <f t="shared" si="39"/>
        <v>0</v>
      </c>
      <c r="M63" s="210">
        <f t="shared" si="39"/>
        <v>0</v>
      </c>
      <c r="N63" s="210">
        <f t="shared" si="39"/>
        <v>0</v>
      </c>
      <c r="O63" s="210">
        <f t="shared" si="39"/>
        <v>0</v>
      </c>
      <c r="P63" s="210">
        <f t="shared" si="39"/>
        <v>0</v>
      </c>
      <c r="Q63" s="210">
        <f t="shared" si="39"/>
        <v>0</v>
      </c>
    </row>
    <row r="64" spans="1:17" s="135" customFormat="1" ht="3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</row>
    <row r="65" spans="1:18" s="135" customFormat="1">
      <c r="A65" s="216" t="s">
        <v>173</v>
      </c>
      <c r="B65" s="217">
        <f t="shared" ref="B65" si="40">SUM(C65:Q65)</f>
        <v>0</v>
      </c>
      <c r="C65" s="217">
        <f t="shared" ref="C65:Q65" si="41">C50+C55+C61</f>
        <v>0</v>
      </c>
      <c r="D65" s="217">
        <f t="shared" si="41"/>
        <v>0</v>
      </c>
      <c r="E65" s="217">
        <f t="shared" si="41"/>
        <v>0</v>
      </c>
      <c r="F65" s="217">
        <f t="shared" si="41"/>
        <v>0</v>
      </c>
      <c r="G65" s="217">
        <f t="shared" si="41"/>
        <v>0</v>
      </c>
      <c r="H65" s="217">
        <f t="shared" si="41"/>
        <v>0</v>
      </c>
      <c r="I65" s="217">
        <f t="shared" si="41"/>
        <v>0</v>
      </c>
      <c r="J65" s="217">
        <f t="shared" si="41"/>
        <v>0</v>
      </c>
      <c r="K65" s="217">
        <f t="shared" si="41"/>
        <v>0</v>
      </c>
      <c r="L65" s="217">
        <f t="shared" si="41"/>
        <v>0</v>
      </c>
      <c r="M65" s="217">
        <f t="shared" si="41"/>
        <v>0</v>
      </c>
      <c r="N65" s="217">
        <f t="shared" si="41"/>
        <v>0</v>
      </c>
      <c r="O65" s="217">
        <f t="shared" si="41"/>
        <v>0</v>
      </c>
      <c r="P65" s="217">
        <f t="shared" si="41"/>
        <v>0</v>
      </c>
      <c r="Q65" s="217">
        <f t="shared" si="41"/>
        <v>0</v>
      </c>
    </row>
    <row r="66" spans="1:18" s="135" customFormat="1">
      <c r="A66" s="115"/>
    </row>
    <row r="67" spans="1:18" s="135" customFormat="1">
      <c r="A67" s="256" t="s">
        <v>128</v>
      </c>
    </row>
    <row r="68" spans="1:18" s="135" customFormat="1">
      <c r="A68" s="256"/>
    </row>
    <row r="69" spans="1:18" s="202" customFormat="1" ht="18.75">
      <c r="A69" s="345" t="s">
        <v>201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7"/>
    </row>
    <row r="71" spans="1:18" s="135" customFormat="1" ht="30">
      <c r="A71" s="301" t="s">
        <v>231</v>
      </c>
      <c r="B71" s="304" t="s">
        <v>164</v>
      </c>
      <c r="C71" s="303" t="s">
        <v>68</v>
      </c>
      <c r="D71" s="303" t="s">
        <v>69</v>
      </c>
      <c r="E71" s="303" t="s">
        <v>70</v>
      </c>
      <c r="F71" s="303" t="s">
        <v>71</v>
      </c>
      <c r="G71" s="303" t="s">
        <v>72</v>
      </c>
      <c r="H71" s="303" t="s">
        <v>81</v>
      </c>
      <c r="I71" s="303" t="s">
        <v>82</v>
      </c>
      <c r="J71" s="303" t="s">
        <v>83</v>
      </c>
      <c r="K71" s="303" t="s">
        <v>84</v>
      </c>
      <c r="L71" s="303" t="s">
        <v>85</v>
      </c>
      <c r="M71" s="303" t="s">
        <v>86</v>
      </c>
      <c r="N71" s="303" t="s">
        <v>87</v>
      </c>
      <c r="O71" s="303" t="s">
        <v>88</v>
      </c>
      <c r="P71" s="303" t="s">
        <v>89</v>
      </c>
      <c r="Q71" s="303" t="s">
        <v>90</v>
      </c>
      <c r="R71" s="137"/>
    </row>
    <row r="72" spans="1:18" s="135" customFormat="1" ht="3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1:18" s="135" customFormat="1">
      <c r="A73" s="134" t="s">
        <v>232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</row>
    <row r="74" spans="1:18" s="135" customFormat="1">
      <c r="A74" s="134" t="s">
        <v>166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</row>
    <row r="75" spans="1:18" s="135" customFormat="1">
      <c r="A75" s="134" t="s">
        <v>167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</row>
    <row r="76" spans="1:18" s="135" customFormat="1">
      <c r="A76" s="134" t="s">
        <v>168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</row>
    <row r="77" spans="1:18" s="135" customFormat="1">
      <c r="A77" s="134" t="s">
        <v>169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</row>
    <row r="78" spans="1:18" s="135" customFormat="1">
      <c r="A78" s="134" t="s">
        <v>170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</row>
    <row r="79" spans="1:18" s="135" customFormat="1" ht="3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</row>
    <row r="80" spans="1:18" s="135" customFormat="1">
      <c r="A80" s="216" t="s">
        <v>172</v>
      </c>
      <c r="B80" s="217">
        <f t="shared" ref="B80" si="42">SUM(C80:Q80)</f>
        <v>0</v>
      </c>
      <c r="C80" s="217">
        <f>SUM(C73:C78)</f>
        <v>0</v>
      </c>
      <c r="D80" s="217">
        <f t="shared" ref="D80:Q80" si="43">SUM(D73:D78)</f>
        <v>0</v>
      </c>
      <c r="E80" s="217">
        <f t="shared" si="43"/>
        <v>0</v>
      </c>
      <c r="F80" s="217">
        <f t="shared" si="43"/>
        <v>0</v>
      </c>
      <c r="G80" s="217">
        <f t="shared" si="43"/>
        <v>0</v>
      </c>
      <c r="H80" s="217">
        <f t="shared" si="43"/>
        <v>0</v>
      </c>
      <c r="I80" s="217">
        <f t="shared" si="43"/>
        <v>0</v>
      </c>
      <c r="J80" s="217">
        <f t="shared" si="43"/>
        <v>0</v>
      </c>
      <c r="K80" s="217">
        <f t="shared" si="43"/>
        <v>0</v>
      </c>
      <c r="L80" s="217">
        <f t="shared" si="43"/>
        <v>0</v>
      </c>
      <c r="M80" s="217">
        <f t="shared" si="43"/>
        <v>0</v>
      </c>
      <c r="N80" s="217">
        <f t="shared" si="43"/>
        <v>0</v>
      </c>
      <c r="O80" s="217">
        <f t="shared" si="43"/>
        <v>0</v>
      </c>
      <c r="P80" s="217">
        <f t="shared" si="43"/>
        <v>0</v>
      </c>
      <c r="Q80" s="217">
        <f t="shared" si="43"/>
        <v>0</v>
      </c>
    </row>
    <row r="81" spans="1:18" s="135" customFormat="1">
      <c r="A81" s="115"/>
    </row>
    <row r="82" spans="1:18">
      <c r="A82" s="256" t="s">
        <v>128</v>
      </c>
    </row>
    <row r="83" spans="1:18">
      <c r="A83" s="252"/>
    </row>
    <row r="84" spans="1:18" ht="18.75">
      <c r="A84" s="345" t="s">
        <v>191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7"/>
    </row>
    <row r="85" spans="1:18">
      <c r="A85" s="173"/>
      <c r="B85" s="173"/>
      <c r="C85" s="174"/>
      <c r="D85" s="174"/>
      <c r="E85" s="174"/>
      <c r="F85" s="174"/>
      <c r="G85" s="174"/>
      <c r="H85" s="174"/>
      <c r="I85" s="174"/>
      <c r="J85" s="174"/>
      <c r="K85" s="77"/>
      <c r="L85" s="77"/>
      <c r="M85" s="77"/>
      <c r="N85" s="77"/>
      <c r="O85" s="175"/>
      <c r="P85" s="137"/>
      <c r="Q85" s="137"/>
      <c r="R85" s="137"/>
    </row>
    <row r="86" spans="1:18" s="306" customFormat="1" ht="15">
      <c r="A86" s="301" t="s">
        <v>175</v>
      </c>
      <c r="B86" s="302" t="s">
        <v>5</v>
      </c>
      <c r="C86" s="303" t="str">
        <f>'Hypothèses Exploitation'!C22</f>
        <v>Année 1</v>
      </c>
      <c r="D86" s="303" t="str">
        <f>'Hypothèses Exploitation'!D22</f>
        <v>Année 2</v>
      </c>
      <c r="E86" s="303" t="str">
        <f>'Hypothèses Exploitation'!E22</f>
        <v>Année 3</v>
      </c>
      <c r="F86" s="303" t="str">
        <f>'Hypothèses Exploitation'!F22</f>
        <v>Année 4</v>
      </c>
      <c r="G86" s="303" t="str">
        <f>'Hypothèses Exploitation'!G22</f>
        <v>Année 5</v>
      </c>
      <c r="H86" s="303" t="str">
        <f>'Hypothèses Exploitation'!H22</f>
        <v>Année 6</v>
      </c>
      <c r="I86" s="303" t="str">
        <f>'Hypothèses Exploitation'!I22</f>
        <v>Année 7</v>
      </c>
      <c r="J86" s="303" t="str">
        <f>'Hypothèses Exploitation'!J22</f>
        <v>Année 8</v>
      </c>
      <c r="K86" s="303" t="str">
        <f>'Hypothèses Exploitation'!K22</f>
        <v>Année 9</v>
      </c>
      <c r="L86" s="303" t="str">
        <f>'Hypothèses Exploitation'!L22</f>
        <v>Année 10</v>
      </c>
      <c r="M86" s="303" t="str">
        <f>'Hypothèses Exploitation'!M22</f>
        <v>Année 11</v>
      </c>
      <c r="N86" s="303" t="str">
        <f>'Hypothèses Exploitation'!N22</f>
        <v>Année 12</v>
      </c>
      <c r="O86" s="303" t="str">
        <f>'Hypothèses Exploitation'!O22</f>
        <v>Année 13</v>
      </c>
      <c r="P86" s="303" t="str">
        <f>'Hypothèses Exploitation'!P22</f>
        <v>Année 14</v>
      </c>
      <c r="Q86" s="303" t="str">
        <f>'Hypothèses Exploitation'!Q22</f>
        <v>Année 15</v>
      </c>
      <c r="R86" s="305"/>
    </row>
    <row r="87" spans="1:18" s="135" customFormat="1" ht="3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</row>
    <row r="88" spans="1:18">
      <c r="A88" s="189" t="s">
        <v>176</v>
      </c>
      <c r="B88" s="192">
        <f>SUM(C88:Q88)</f>
        <v>0</v>
      </c>
      <c r="C88" s="190">
        <f>SUM(C89:C90)</f>
        <v>0</v>
      </c>
      <c r="D88" s="190">
        <f>SUM(D89:D90)</f>
        <v>0</v>
      </c>
      <c r="E88" s="190">
        <f>SUM(E89:E90)</f>
        <v>0</v>
      </c>
      <c r="F88" s="190">
        <f>SUM(F89:F90)</f>
        <v>0</v>
      </c>
      <c r="G88" s="190">
        <f>SUM(G89:G90)</f>
        <v>0</v>
      </c>
      <c r="H88" s="190">
        <f t="shared" ref="H88:Q88" si="44">SUM(H89:H90)</f>
        <v>0</v>
      </c>
      <c r="I88" s="190">
        <f t="shared" si="44"/>
        <v>0</v>
      </c>
      <c r="J88" s="190">
        <f t="shared" si="44"/>
        <v>0</v>
      </c>
      <c r="K88" s="190">
        <f t="shared" si="44"/>
        <v>0</v>
      </c>
      <c r="L88" s="190">
        <f t="shared" si="44"/>
        <v>0</v>
      </c>
      <c r="M88" s="190">
        <f t="shared" si="44"/>
        <v>0</v>
      </c>
      <c r="N88" s="190">
        <f t="shared" si="44"/>
        <v>0</v>
      </c>
      <c r="O88" s="190">
        <f t="shared" si="44"/>
        <v>0</v>
      </c>
      <c r="P88" s="190">
        <f t="shared" si="44"/>
        <v>0</v>
      </c>
      <c r="Q88" s="190">
        <f t="shared" si="44"/>
        <v>0</v>
      </c>
      <c r="R88" s="191"/>
    </row>
    <row r="89" spans="1:18" ht="15">
      <c r="A89" s="177" t="s">
        <v>177</v>
      </c>
      <c r="B89" s="193">
        <f t="shared" ref="B89:B95" si="45">SUM(C89:Q89)</f>
        <v>0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35"/>
    </row>
    <row r="90" spans="1:18" ht="15">
      <c r="A90" s="177" t="s">
        <v>178</v>
      </c>
      <c r="B90" s="193">
        <f t="shared" si="45"/>
        <v>0</v>
      </c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35"/>
    </row>
    <row r="91" spans="1:18" s="135" customFormat="1" ht="3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</row>
    <row r="92" spans="1:18">
      <c r="A92" s="189" t="s">
        <v>179</v>
      </c>
      <c r="B92" s="192">
        <f t="shared" si="45"/>
        <v>0</v>
      </c>
      <c r="C92" s="190">
        <f>SUM(C93:C95)</f>
        <v>0</v>
      </c>
      <c r="D92" s="190">
        <f>SUM(D93:D95)</f>
        <v>0</v>
      </c>
      <c r="E92" s="190">
        <f>SUM(E93:E95)</f>
        <v>0</v>
      </c>
      <c r="F92" s="190">
        <f>SUM(F93:F95)</f>
        <v>0</v>
      </c>
      <c r="G92" s="190">
        <f>SUM(G93:G95)</f>
        <v>0</v>
      </c>
      <c r="H92" s="190">
        <f t="shared" ref="H92:Q92" si="46">SUM(H93:H95)</f>
        <v>0</v>
      </c>
      <c r="I92" s="190">
        <f t="shared" si="46"/>
        <v>0</v>
      </c>
      <c r="J92" s="190">
        <f t="shared" si="46"/>
        <v>0</v>
      </c>
      <c r="K92" s="190">
        <f t="shared" si="46"/>
        <v>0</v>
      </c>
      <c r="L92" s="190">
        <f t="shared" si="46"/>
        <v>0</v>
      </c>
      <c r="M92" s="190">
        <f t="shared" si="46"/>
        <v>0</v>
      </c>
      <c r="N92" s="190">
        <f t="shared" si="46"/>
        <v>0</v>
      </c>
      <c r="O92" s="190">
        <f t="shared" si="46"/>
        <v>0</v>
      </c>
      <c r="P92" s="190">
        <f t="shared" si="46"/>
        <v>0</v>
      </c>
      <c r="Q92" s="190">
        <f t="shared" si="46"/>
        <v>0</v>
      </c>
      <c r="R92" s="191"/>
    </row>
    <row r="93" spans="1:18">
      <c r="A93" s="177" t="s">
        <v>180</v>
      </c>
      <c r="B93" s="193">
        <f t="shared" si="45"/>
        <v>0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35"/>
    </row>
    <row r="94" spans="1:18" ht="15">
      <c r="A94" s="177" t="s">
        <v>181</v>
      </c>
      <c r="B94" s="193">
        <f t="shared" si="45"/>
        <v>0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35"/>
    </row>
    <row r="95" spans="1:18" ht="15">
      <c r="A95" s="177" t="s">
        <v>182</v>
      </c>
      <c r="B95" s="193">
        <f t="shared" si="45"/>
        <v>0</v>
      </c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35"/>
    </row>
    <row r="96" spans="1:18" ht="1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75"/>
      <c r="P96" s="133"/>
      <c r="Q96" s="133"/>
      <c r="R96" s="135"/>
    </row>
    <row r="97" spans="1:18" ht="18.75">
      <c r="A97" s="345" t="s">
        <v>203</v>
      </c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7"/>
    </row>
    <row r="98" spans="1:18">
      <c r="A98" s="66"/>
      <c r="B98" s="66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5"/>
      <c r="P98" s="175"/>
      <c r="Q98" s="175"/>
      <c r="R98" s="175"/>
    </row>
    <row r="99" spans="1:18" s="306" customFormat="1" ht="15">
      <c r="A99" s="301" t="s">
        <v>204</v>
      </c>
      <c r="B99" s="302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8"/>
      <c r="P99" s="308"/>
      <c r="Q99" s="308"/>
      <c r="R99" s="308"/>
    </row>
    <row r="100" spans="1:18">
      <c r="A100" s="181" t="s">
        <v>183</v>
      </c>
      <c r="B100" s="199">
        <f>'Hypothèses Investissement'!B85</f>
        <v>0</v>
      </c>
      <c r="C100" s="136"/>
      <c r="D100" s="18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5"/>
      <c r="P100" s="175"/>
      <c r="Q100" s="175"/>
      <c r="R100" s="175"/>
    </row>
    <row r="101" spans="1:18">
      <c r="A101" s="181" t="s">
        <v>184</v>
      </c>
      <c r="B101" s="199">
        <f>'Hypothèses Investissement'!B86</f>
        <v>0</v>
      </c>
      <c r="C101" s="136"/>
      <c r="D101" s="183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5"/>
      <c r="P101" s="175"/>
      <c r="Q101" s="175"/>
      <c r="R101" s="175"/>
    </row>
    <row r="102" spans="1:18">
      <c r="A102" s="181" t="s">
        <v>185</v>
      </c>
      <c r="B102" s="199">
        <f>'Hypothèses Investissement'!B87</f>
        <v>0</v>
      </c>
      <c r="C102" s="136"/>
      <c r="D102" s="176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5"/>
      <c r="P102" s="136"/>
      <c r="Q102" s="136"/>
      <c r="R102" s="135"/>
    </row>
    <row r="103" spans="1:18">
      <c r="A103" s="184" t="s">
        <v>186</v>
      </c>
      <c r="B103" s="199">
        <f>'Hypothèses Investissement'!B88</f>
        <v>0</v>
      </c>
      <c r="C103" s="136"/>
      <c r="D103" s="174"/>
      <c r="E103" s="174"/>
      <c r="F103" s="174"/>
      <c r="G103" s="185"/>
      <c r="H103" s="185"/>
      <c r="I103" s="185"/>
      <c r="J103" s="185"/>
      <c r="K103" s="185"/>
      <c r="L103" s="185"/>
      <c r="M103" s="185"/>
      <c r="N103" s="185"/>
      <c r="O103" s="175"/>
      <c r="P103" s="136"/>
      <c r="Q103" s="136"/>
      <c r="R103" s="135"/>
    </row>
    <row r="104" spans="1:18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75"/>
      <c r="P104" s="135"/>
      <c r="Q104" s="135"/>
      <c r="R104" s="135"/>
    </row>
    <row r="105" spans="1:18" s="306" customFormat="1" ht="15">
      <c r="A105" s="301" t="s">
        <v>193</v>
      </c>
      <c r="B105" s="302" t="s">
        <v>5</v>
      </c>
      <c r="C105" s="303" t="str">
        <f>'Hypothèses Exploitation'!C22</f>
        <v>Année 1</v>
      </c>
      <c r="D105" s="303" t="str">
        <f>'Hypothèses Exploitation'!D22</f>
        <v>Année 2</v>
      </c>
      <c r="E105" s="303" t="str">
        <f>'Hypothèses Exploitation'!E22</f>
        <v>Année 3</v>
      </c>
      <c r="F105" s="303" t="str">
        <f>'Hypothèses Exploitation'!F22</f>
        <v>Année 4</v>
      </c>
      <c r="G105" s="303" t="str">
        <f>'Hypothèses Exploitation'!G22</f>
        <v>Année 5</v>
      </c>
      <c r="H105" s="303" t="str">
        <f>'Hypothèses Exploitation'!H22</f>
        <v>Année 6</v>
      </c>
      <c r="I105" s="303" t="str">
        <f>'Hypothèses Exploitation'!I22</f>
        <v>Année 7</v>
      </c>
      <c r="J105" s="303" t="str">
        <f>'Hypothèses Exploitation'!J22</f>
        <v>Année 8</v>
      </c>
      <c r="K105" s="303" t="str">
        <f>'Hypothèses Exploitation'!K22</f>
        <v>Année 9</v>
      </c>
      <c r="L105" s="303" t="str">
        <f>'Hypothèses Exploitation'!L22</f>
        <v>Année 10</v>
      </c>
      <c r="M105" s="303" t="str">
        <f>'Hypothèses Exploitation'!M22</f>
        <v>Année 11</v>
      </c>
      <c r="N105" s="303" t="str">
        <f>'Hypothèses Exploitation'!N22</f>
        <v>Année 12</v>
      </c>
      <c r="O105" s="303" t="str">
        <f>'Hypothèses Exploitation'!O22</f>
        <v>Année 13</v>
      </c>
      <c r="P105" s="303" t="str">
        <f>'Hypothèses Exploitation'!P22</f>
        <v>Année 14</v>
      </c>
      <c r="Q105" s="303" t="str">
        <f>'Hypothèses Exploitation'!Q22</f>
        <v>Année 15</v>
      </c>
      <c r="R105" s="305"/>
    </row>
    <row r="106" spans="1:18">
      <c r="A106" s="186" t="s">
        <v>187</v>
      </c>
      <c r="B106" s="237">
        <f>SUM(C106:Q106)</f>
        <v>0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35"/>
    </row>
    <row r="107" spans="1:18">
      <c r="A107" s="186" t="s">
        <v>188</v>
      </c>
      <c r="B107" s="187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35"/>
    </row>
    <row r="108" spans="1:18">
      <c r="A108" s="186" t="s">
        <v>6</v>
      </c>
      <c r="B108" s="237">
        <f>SUM(C108:Q108)</f>
        <v>0</v>
      </c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35"/>
    </row>
  </sheetData>
  <mergeCells count="8">
    <mergeCell ref="A69:R69"/>
    <mergeCell ref="A84:R84"/>
    <mergeCell ref="A97:R97"/>
    <mergeCell ref="A1:R1"/>
    <mergeCell ref="B3:C3"/>
    <mergeCell ref="B4:C4"/>
    <mergeCell ref="A6:R6"/>
    <mergeCell ref="A12:R12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  <ignoredErrors>
    <ignoredError sqref="C55:Q5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Z64"/>
  <sheetViews>
    <sheetView showGridLines="0" zoomScaleNormal="100" zoomScaleSheetLayoutView="70" workbookViewId="0">
      <selection sqref="A1:R1"/>
    </sheetView>
  </sheetViews>
  <sheetFormatPr baseColWidth="10" defaultColWidth="0" defaultRowHeight="12.75"/>
  <cols>
    <col min="1" max="1" width="70.28515625" style="15" customWidth="1"/>
    <col min="2" max="2" width="18.28515625" style="12" customWidth="1"/>
    <col min="3" max="18" width="11.7109375" style="12" customWidth="1"/>
    <col min="19" max="19" width="11.7109375" style="135" customWidth="1"/>
    <col min="20" max="20" width="11.7109375" style="12" customWidth="1"/>
    <col min="21" max="26" width="0" style="12" hidden="1" customWidth="1"/>
    <col min="27" max="16384" width="11.42578125" style="12" hidden="1"/>
  </cols>
  <sheetData>
    <row r="1" spans="1:26" s="9" customFormat="1" ht="92.25" customHeight="1">
      <c r="A1" s="351" t="str">
        <f>'Introduction au CRF'!A1:J1</f>
        <v xml:space="preserve">
Mairie de Paris
CONVENTION D’OCCUPATION DU DOMAINE PUBLIC MUNICIPAL
POUR L’OCCUPATION ET L’EXPLOITATION DE L’ETABLISSEMENT FORGE ET BELVEDERE
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25"/>
      <c r="T1" s="94"/>
      <c r="U1" s="94"/>
      <c r="V1" s="94"/>
      <c r="W1" s="94"/>
      <c r="X1" s="94"/>
      <c r="Y1" s="94"/>
      <c r="Z1" s="94"/>
    </row>
    <row r="2" spans="1:26" s="9" customFormat="1" ht="15.75" customHeight="1">
      <c r="A2" s="72"/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22"/>
      <c r="T2" s="87"/>
      <c r="U2" s="87"/>
      <c r="V2" s="87"/>
      <c r="W2" s="87"/>
      <c r="X2" s="87"/>
      <c r="Y2" s="87"/>
      <c r="Z2" s="87"/>
    </row>
    <row r="3" spans="1:26" s="9" customFormat="1" ht="19.5" customHeight="1">
      <c r="A3" s="89" t="s">
        <v>2</v>
      </c>
      <c r="B3" s="352" t="str">
        <f>'Hypothèses Exploitation'!$B$3</f>
        <v>A saisir par le candidat</v>
      </c>
      <c r="C3" s="35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20"/>
      <c r="T3" s="72"/>
      <c r="U3" s="72"/>
      <c r="V3" s="72"/>
      <c r="W3" s="72"/>
      <c r="X3" s="72"/>
      <c r="Y3" s="72"/>
      <c r="Z3" s="72"/>
    </row>
    <row r="4" spans="1:26" s="9" customFormat="1" ht="19.5" customHeight="1">
      <c r="A4" s="89" t="s">
        <v>3</v>
      </c>
      <c r="B4" s="352" t="str">
        <f>'Hypothèses Exploitation'!$B$4</f>
        <v>A saisir par le candidat</v>
      </c>
      <c r="C4" s="35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20"/>
      <c r="T4" s="72"/>
      <c r="U4" s="72"/>
      <c r="V4" s="72"/>
      <c r="W4" s="72"/>
      <c r="X4" s="72"/>
      <c r="Y4" s="72"/>
      <c r="Z4" s="72"/>
    </row>
    <row r="5" spans="1:26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2"/>
      <c r="T5" s="11"/>
      <c r="U5" s="11"/>
      <c r="V5" s="11"/>
      <c r="W5" s="11"/>
      <c r="X5" s="11"/>
      <c r="Y5" s="11"/>
      <c r="Z5" s="11"/>
    </row>
    <row r="6" spans="1:26" ht="69.75" customHeight="1">
      <c r="A6" s="348" t="s">
        <v>171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124"/>
      <c r="T6" s="92"/>
      <c r="U6" s="92"/>
      <c r="V6" s="92"/>
      <c r="W6" s="92"/>
      <c r="X6" s="92"/>
      <c r="Y6" s="92"/>
      <c r="Z6" s="92"/>
    </row>
    <row r="7" spans="1:26" s="135" customFormat="1" ht="15.75" customHeight="1">
      <c r="A7" s="321"/>
    </row>
    <row r="8" spans="1:26" ht="15.75" customHeight="1">
      <c r="A8" s="257" t="s">
        <v>119</v>
      </c>
      <c r="B8" s="132"/>
      <c r="C8" s="323"/>
      <c r="D8" s="324"/>
      <c r="E8" s="132"/>
      <c r="F8" s="132"/>
      <c r="G8" s="132"/>
      <c r="H8" s="135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26" ht="15.75" customHeight="1">
      <c r="A9" s="257" t="s">
        <v>120</v>
      </c>
      <c r="B9" s="323"/>
      <c r="C9" s="323"/>
      <c r="D9" s="323"/>
      <c r="E9" s="132"/>
      <c r="F9" s="132"/>
      <c r="G9" s="132"/>
      <c r="H9" s="132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26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26" s="202" customFormat="1" ht="18.75">
      <c r="A11" s="345" t="s">
        <v>121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7"/>
    </row>
    <row r="12" spans="1:26" s="135" customFormat="1">
      <c r="A12" s="321"/>
      <c r="B12" s="115"/>
      <c r="C12" s="115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</row>
    <row r="13" spans="1:26" s="135" customFormat="1" ht="15.75">
      <c r="A13" s="158" t="s">
        <v>267</v>
      </c>
      <c r="B13" s="115"/>
      <c r="C13" s="115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</row>
    <row r="14" spans="1:26" s="135" customFormat="1">
      <c r="A14" s="321"/>
      <c r="B14" s="115"/>
      <c r="C14" s="115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</row>
    <row r="15" spans="1:26" s="306" customFormat="1" ht="33.75" customHeight="1">
      <c r="A15" s="301" t="s">
        <v>261</v>
      </c>
      <c r="B15" s="303" t="s">
        <v>5</v>
      </c>
      <c r="C15" s="303" t="str">
        <f>'Hypothèses Exploitation'!C$22</f>
        <v>Année 1</v>
      </c>
      <c r="D15" s="303" t="str">
        <f>'Hypothèses Exploitation'!D$22</f>
        <v>Année 2</v>
      </c>
      <c r="E15" s="303" t="str">
        <f>'Hypothèses Exploitation'!E$22</f>
        <v>Année 3</v>
      </c>
      <c r="F15" s="303" t="str">
        <f>'Hypothèses Exploitation'!F$22</f>
        <v>Année 4</v>
      </c>
      <c r="G15" s="303" t="str">
        <f>'Hypothèses Exploitation'!G$22</f>
        <v>Année 5</v>
      </c>
      <c r="H15" s="303" t="str">
        <f>'Hypothèses Exploitation'!H$22</f>
        <v>Année 6</v>
      </c>
      <c r="I15" s="303" t="str">
        <f>'Hypothèses Exploitation'!I$22</f>
        <v>Année 7</v>
      </c>
      <c r="J15" s="303" t="str">
        <f>'Hypothèses Exploitation'!J$22</f>
        <v>Année 8</v>
      </c>
      <c r="K15" s="303" t="str">
        <f>'Hypothèses Exploitation'!K$22</f>
        <v>Année 9</v>
      </c>
      <c r="L15" s="303" t="str">
        <f>'Hypothèses Exploitation'!L$22</f>
        <v>Année 10</v>
      </c>
      <c r="M15" s="303" t="str">
        <f>'Hypothèses Exploitation'!M$22</f>
        <v>Année 11</v>
      </c>
      <c r="N15" s="303" t="str">
        <f>'Hypothèses Exploitation'!N$22</f>
        <v>Année 12</v>
      </c>
      <c r="O15" s="303" t="str">
        <f>'Hypothèses Exploitation'!O$22</f>
        <v>Année 13</v>
      </c>
      <c r="P15" s="303" t="str">
        <f>'Hypothèses Exploitation'!P$22</f>
        <v>Année 14</v>
      </c>
      <c r="Q15" s="303" t="str">
        <f>'Hypothèses Exploitation'!Q$22</f>
        <v>Année 15</v>
      </c>
      <c r="R15" s="305"/>
      <c r="S15" s="305"/>
      <c r="T15" s="305"/>
    </row>
    <row r="16" spans="1:26" s="135" customFormat="1" ht="3" customHeight="1">
      <c r="A16" s="117"/>
      <c r="B16" s="116"/>
      <c r="C16" s="136"/>
      <c r="D16" s="136"/>
      <c r="E16" s="136"/>
    </row>
    <row r="17" spans="1:20" s="167" customFormat="1">
      <c r="A17" s="260" t="s">
        <v>123</v>
      </c>
      <c r="B17" s="262">
        <f>SUM(C17:Q17)</f>
        <v>0</v>
      </c>
      <c r="C17" s="263">
        <f>SUM(C18:C20)</f>
        <v>0</v>
      </c>
      <c r="D17" s="263">
        <f t="shared" ref="D17:Q17" si="0">SUM(D18:D20)</f>
        <v>0</v>
      </c>
      <c r="E17" s="263">
        <f t="shared" si="0"/>
        <v>0</v>
      </c>
      <c r="F17" s="263">
        <f t="shared" si="0"/>
        <v>0</v>
      </c>
      <c r="G17" s="263">
        <f t="shared" si="0"/>
        <v>0</v>
      </c>
      <c r="H17" s="263">
        <f t="shared" si="0"/>
        <v>0</v>
      </c>
      <c r="I17" s="263">
        <f t="shared" si="0"/>
        <v>0</v>
      </c>
      <c r="J17" s="263">
        <f t="shared" si="0"/>
        <v>0</v>
      </c>
      <c r="K17" s="263">
        <f t="shared" si="0"/>
        <v>0</v>
      </c>
      <c r="L17" s="263">
        <f t="shared" si="0"/>
        <v>0</v>
      </c>
      <c r="M17" s="263">
        <f t="shared" si="0"/>
        <v>0</v>
      </c>
      <c r="N17" s="263">
        <f t="shared" si="0"/>
        <v>0</v>
      </c>
      <c r="O17" s="263">
        <f t="shared" si="0"/>
        <v>0</v>
      </c>
      <c r="P17" s="263">
        <f t="shared" si="0"/>
        <v>0</v>
      </c>
      <c r="Q17" s="264">
        <f t="shared" si="0"/>
        <v>0</v>
      </c>
      <c r="R17" s="166"/>
      <c r="S17" s="166"/>
      <c r="T17" s="166"/>
    </row>
    <row r="18" spans="1:20">
      <c r="A18" s="261" t="s">
        <v>124</v>
      </c>
      <c r="B18" s="265">
        <f>SUM(C18:Q18)</f>
        <v>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266"/>
      <c r="R18" s="113"/>
      <c r="S18" s="132"/>
      <c r="T18" s="110"/>
    </row>
    <row r="19" spans="1:20" s="135" customFormat="1">
      <c r="A19" s="261" t="s">
        <v>126</v>
      </c>
      <c r="B19" s="265">
        <f t="shared" ref="B19:B31" si="1">SUM(C19:Q19)</f>
        <v>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267"/>
      <c r="S19" s="132"/>
      <c r="T19" s="132"/>
    </row>
    <row r="20" spans="1:20">
      <c r="A20" s="261" t="s">
        <v>125</v>
      </c>
      <c r="B20" s="268">
        <f t="shared" si="1"/>
        <v>0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0"/>
      <c r="R20" s="113"/>
      <c r="S20" s="132"/>
      <c r="T20" s="110"/>
    </row>
    <row r="21" spans="1:20" s="135" customFormat="1" ht="3" customHeight="1">
      <c r="A21" s="117"/>
      <c r="B21" s="116"/>
      <c r="C21" s="136"/>
      <c r="D21" s="136"/>
      <c r="E21" s="136"/>
    </row>
    <row r="22" spans="1:20" s="167" customFormat="1">
      <c r="A22" s="168" t="s">
        <v>150</v>
      </c>
      <c r="B22" s="271">
        <f>SUM(C22:Q22)</f>
        <v>0</v>
      </c>
      <c r="C22" s="273">
        <f>SUM(C23:C24)</f>
        <v>0</v>
      </c>
      <c r="D22" s="263">
        <f t="shared" ref="D22:Q22" si="2">SUM(D23:D24)</f>
        <v>0</v>
      </c>
      <c r="E22" s="263">
        <f t="shared" si="2"/>
        <v>0</v>
      </c>
      <c r="F22" s="263">
        <f t="shared" si="2"/>
        <v>0</v>
      </c>
      <c r="G22" s="263">
        <f t="shared" si="2"/>
        <v>0</v>
      </c>
      <c r="H22" s="263">
        <f t="shared" si="2"/>
        <v>0</v>
      </c>
      <c r="I22" s="263">
        <f t="shared" si="2"/>
        <v>0</v>
      </c>
      <c r="J22" s="263">
        <f t="shared" si="2"/>
        <v>0</v>
      </c>
      <c r="K22" s="263">
        <f t="shared" si="2"/>
        <v>0</v>
      </c>
      <c r="L22" s="263">
        <f t="shared" si="2"/>
        <v>0</v>
      </c>
      <c r="M22" s="263">
        <f t="shared" si="2"/>
        <v>0</v>
      </c>
      <c r="N22" s="263">
        <f t="shared" si="2"/>
        <v>0</v>
      </c>
      <c r="O22" s="263">
        <f t="shared" si="2"/>
        <v>0</v>
      </c>
      <c r="P22" s="263">
        <f t="shared" si="2"/>
        <v>0</v>
      </c>
      <c r="Q22" s="264">
        <f t="shared" si="2"/>
        <v>0</v>
      </c>
      <c r="R22" s="166"/>
      <c r="S22" s="166"/>
      <c r="T22" s="166"/>
    </row>
    <row r="23" spans="1:20">
      <c r="A23" s="121" t="s">
        <v>126</v>
      </c>
      <c r="B23" s="272">
        <f t="shared" si="1"/>
        <v>0</v>
      </c>
      <c r="C23" s="274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266"/>
      <c r="R23" s="113"/>
      <c r="T23" s="108"/>
    </row>
    <row r="24" spans="1:20">
      <c r="A24" s="121" t="s">
        <v>125</v>
      </c>
      <c r="B24" s="272">
        <f t="shared" si="1"/>
        <v>0</v>
      </c>
      <c r="C24" s="275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  <c r="R24" s="113"/>
      <c r="T24" s="108"/>
    </row>
    <row r="25" spans="1:20" s="135" customFormat="1" ht="3" customHeight="1">
      <c r="A25" s="117"/>
      <c r="B25" s="116"/>
      <c r="C25" s="136"/>
      <c r="D25" s="136"/>
      <c r="E25" s="136"/>
    </row>
    <row r="26" spans="1:20" s="167" customFormat="1">
      <c r="A26" s="168" t="s">
        <v>129</v>
      </c>
      <c r="B26" s="271">
        <f>SUM(C26:Q26)</f>
        <v>0</v>
      </c>
      <c r="C26" s="273">
        <f>SUM(C27:C28)</f>
        <v>0</v>
      </c>
      <c r="D26" s="263">
        <f t="shared" ref="D26:Q26" si="3">SUM(D27:D28)</f>
        <v>0</v>
      </c>
      <c r="E26" s="263">
        <f t="shared" si="3"/>
        <v>0</v>
      </c>
      <c r="F26" s="263">
        <f t="shared" si="3"/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  <c r="M26" s="263">
        <f t="shared" si="3"/>
        <v>0</v>
      </c>
      <c r="N26" s="263">
        <f t="shared" si="3"/>
        <v>0</v>
      </c>
      <c r="O26" s="263">
        <f t="shared" si="3"/>
        <v>0</v>
      </c>
      <c r="P26" s="263">
        <f t="shared" si="3"/>
        <v>0</v>
      </c>
      <c r="Q26" s="264">
        <f t="shared" si="3"/>
        <v>0</v>
      </c>
      <c r="R26" s="166"/>
      <c r="S26" s="166"/>
      <c r="T26" s="166"/>
    </row>
    <row r="27" spans="1:20">
      <c r="A27" s="121" t="s">
        <v>125</v>
      </c>
      <c r="B27" s="272">
        <f t="shared" si="1"/>
        <v>0</v>
      </c>
      <c r="C27" s="274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266"/>
      <c r="R27" s="113"/>
      <c r="T27" s="108"/>
    </row>
    <row r="28" spans="1:20" s="135" customFormat="1">
      <c r="A28" s="134" t="s">
        <v>125</v>
      </c>
      <c r="B28" s="272">
        <f t="shared" ref="B28" si="4">SUM(C28:Q28)</f>
        <v>0</v>
      </c>
      <c r="C28" s="275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70"/>
    </row>
    <row r="29" spans="1:20" s="135" customFormat="1" ht="3" customHeight="1">
      <c r="A29" s="117"/>
      <c r="B29" s="116"/>
      <c r="C29" s="136"/>
      <c r="D29" s="136"/>
      <c r="E29" s="136"/>
    </row>
    <row r="30" spans="1:20" s="167" customFormat="1">
      <c r="A30" s="168" t="s">
        <v>127</v>
      </c>
      <c r="B30" s="271">
        <f>SUM(C30:Q30)</f>
        <v>0</v>
      </c>
      <c r="C30" s="273">
        <f>SUM(C31:C32)</f>
        <v>0</v>
      </c>
      <c r="D30" s="263">
        <f t="shared" ref="D30:Q30" si="5">SUM(D31:D32)</f>
        <v>0</v>
      </c>
      <c r="E30" s="263">
        <f t="shared" si="5"/>
        <v>0</v>
      </c>
      <c r="F30" s="263">
        <f t="shared" si="5"/>
        <v>0</v>
      </c>
      <c r="G30" s="263">
        <f t="shared" si="5"/>
        <v>0</v>
      </c>
      <c r="H30" s="263">
        <f t="shared" si="5"/>
        <v>0</v>
      </c>
      <c r="I30" s="263">
        <f t="shared" si="5"/>
        <v>0</v>
      </c>
      <c r="J30" s="263">
        <f t="shared" si="5"/>
        <v>0</v>
      </c>
      <c r="K30" s="263">
        <f t="shared" si="5"/>
        <v>0</v>
      </c>
      <c r="L30" s="263">
        <f t="shared" si="5"/>
        <v>0</v>
      </c>
      <c r="M30" s="263">
        <f t="shared" si="5"/>
        <v>0</v>
      </c>
      <c r="N30" s="263">
        <f t="shared" si="5"/>
        <v>0</v>
      </c>
      <c r="O30" s="263">
        <f t="shared" si="5"/>
        <v>0</v>
      </c>
      <c r="P30" s="263">
        <f t="shared" si="5"/>
        <v>0</v>
      </c>
      <c r="Q30" s="264">
        <f t="shared" si="5"/>
        <v>0</v>
      </c>
      <c r="R30" s="166"/>
      <c r="S30" s="166"/>
      <c r="T30" s="166"/>
    </row>
    <row r="31" spans="1:20">
      <c r="A31" s="121" t="s">
        <v>125</v>
      </c>
      <c r="B31" s="272">
        <f t="shared" si="1"/>
        <v>0</v>
      </c>
      <c r="C31" s="274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266"/>
      <c r="R31" s="113"/>
      <c r="T31" s="108"/>
    </row>
    <row r="32" spans="1:20" s="135" customFormat="1">
      <c r="A32" s="134" t="s">
        <v>125</v>
      </c>
      <c r="B32" s="272">
        <f t="shared" ref="B32" si="6">SUM(C32:Q32)</f>
        <v>0</v>
      </c>
      <c r="C32" s="275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70"/>
    </row>
    <row r="33" spans="1:23" s="135" customFormat="1" ht="3" customHeight="1">
      <c r="A33" s="117"/>
      <c r="B33" s="116"/>
      <c r="C33" s="136"/>
      <c r="D33" s="136"/>
      <c r="E33" s="136"/>
    </row>
    <row r="34" spans="1:23" s="135" customFormat="1">
      <c r="A34" s="216" t="s">
        <v>174</v>
      </c>
      <c r="B34" s="217">
        <f>SUM(C34:Q34)</f>
        <v>0</v>
      </c>
      <c r="C34" s="217">
        <f>C17+C22+C26+C30</f>
        <v>0</v>
      </c>
      <c r="D34" s="217">
        <f t="shared" ref="D34:Q34" si="7">D17+D22+D26+D30</f>
        <v>0</v>
      </c>
      <c r="E34" s="217">
        <f t="shared" si="7"/>
        <v>0</v>
      </c>
      <c r="F34" s="217">
        <f t="shared" si="7"/>
        <v>0</v>
      </c>
      <c r="G34" s="217">
        <f t="shared" si="7"/>
        <v>0</v>
      </c>
      <c r="H34" s="217">
        <f t="shared" si="7"/>
        <v>0</v>
      </c>
      <c r="I34" s="217">
        <f t="shared" si="7"/>
        <v>0</v>
      </c>
      <c r="J34" s="217">
        <f t="shared" si="7"/>
        <v>0</v>
      </c>
      <c r="K34" s="217">
        <f t="shared" si="7"/>
        <v>0</v>
      </c>
      <c r="L34" s="217">
        <f t="shared" si="7"/>
        <v>0</v>
      </c>
      <c r="M34" s="217">
        <f t="shared" si="7"/>
        <v>0</v>
      </c>
      <c r="N34" s="217">
        <f t="shared" si="7"/>
        <v>0</v>
      </c>
      <c r="O34" s="217">
        <f t="shared" si="7"/>
        <v>0</v>
      </c>
      <c r="P34" s="217">
        <f t="shared" si="7"/>
        <v>0</v>
      </c>
      <c r="Q34" s="217">
        <f t="shared" si="7"/>
        <v>0</v>
      </c>
    </row>
    <row r="35" spans="1:23" s="117" customFormat="1" ht="12" customHeight="1"/>
    <row r="36" spans="1:23">
      <c r="A36" s="256" t="s">
        <v>128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3"/>
      <c r="O36" s="113"/>
      <c r="P36" s="113"/>
      <c r="Q36" s="109"/>
      <c r="R36" s="109"/>
    </row>
    <row r="37" spans="1:23" ht="12.75" customHeight="1">
      <c r="A37" s="61"/>
      <c r="B37" s="59"/>
      <c r="C37" s="13"/>
      <c r="D37" s="13"/>
      <c r="E37" s="13"/>
    </row>
    <row r="38" spans="1:23" s="135" customFormat="1" ht="12.75" customHeight="1">
      <c r="A38" s="158" t="s">
        <v>268</v>
      </c>
      <c r="B38" s="116"/>
      <c r="C38" s="136"/>
      <c r="D38" s="136"/>
      <c r="E38" s="136"/>
    </row>
    <row r="39" spans="1:23" s="135" customFormat="1" ht="12.75" customHeight="1">
      <c r="A39" s="117"/>
      <c r="B39" s="116"/>
      <c r="C39" s="136"/>
      <c r="D39" s="136"/>
      <c r="E39" s="136"/>
    </row>
    <row r="40" spans="1:23" s="288" customFormat="1" ht="12.75" customHeight="1">
      <c r="A40" s="253"/>
      <c r="B40" s="253" t="s">
        <v>230</v>
      </c>
      <c r="C40" s="253">
        <v>1</v>
      </c>
      <c r="D40" s="253">
        <v>2</v>
      </c>
      <c r="E40" s="253">
        <v>3</v>
      </c>
      <c r="F40" s="253">
        <v>4</v>
      </c>
      <c r="G40" s="253">
        <v>5</v>
      </c>
      <c r="H40" s="253">
        <v>6</v>
      </c>
      <c r="I40" s="253">
        <v>7</v>
      </c>
      <c r="J40" s="253">
        <v>8</v>
      </c>
      <c r="K40" s="253">
        <v>9</v>
      </c>
      <c r="L40" s="253">
        <v>10</v>
      </c>
      <c r="M40" s="253">
        <v>11</v>
      </c>
      <c r="N40" s="253">
        <v>12</v>
      </c>
      <c r="O40" s="253">
        <v>13</v>
      </c>
      <c r="P40" s="253">
        <v>14</v>
      </c>
      <c r="Q40" s="253">
        <v>15</v>
      </c>
      <c r="R40" s="287"/>
      <c r="S40" s="287"/>
      <c r="T40" s="287"/>
      <c r="U40" s="287"/>
      <c r="V40" s="287"/>
      <c r="W40" s="287"/>
    </row>
    <row r="41" spans="1:23" s="288" customFormat="1" ht="12.75" customHeight="1">
      <c r="A41" s="250" t="s">
        <v>226</v>
      </c>
      <c r="B41" s="254">
        <f>'Hypothèses Exploitation'!$B$17</f>
        <v>0.01</v>
      </c>
      <c r="C41" s="286">
        <f>(1+$B$41)^(C$40-$C$40)</f>
        <v>1</v>
      </c>
      <c r="D41" s="286">
        <f t="shared" ref="D41:Q41" si="8">(1+$B$41)^(D$40-$C$40)</f>
        <v>1.01</v>
      </c>
      <c r="E41" s="286">
        <f t="shared" si="8"/>
        <v>1.0201</v>
      </c>
      <c r="F41" s="286">
        <f t="shared" si="8"/>
        <v>1.0303009999999999</v>
      </c>
      <c r="G41" s="286">
        <f t="shared" si="8"/>
        <v>1.04060401</v>
      </c>
      <c r="H41" s="286">
        <f t="shared" si="8"/>
        <v>1.0510100500999999</v>
      </c>
      <c r="I41" s="286">
        <f t="shared" si="8"/>
        <v>1.0615201506010001</v>
      </c>
      <c r="J41" s="286">
        <f t="shared" si="8"/>
        <v>1.0721353521070098</v>
      </c>
      <c r="K41" s="286">
        <f t="shared" si="8"/>
        <v>1.0828567056280802</v>
      </c>
      <c r="L41" s="286">
        <f t="shared" si="8"/>
        <v>1.0936852726843611</v>
      </c>
      <c r="M41" s="286">
        <f t="shared" si="8"/>
        <v>1.1046221254112047</v>
      </c>
      <c r="N41" s="286">
        <f t="shared" si="8"/>
        <v>1.1156683466653166</v>
      </c>
      <c r="O41" s="286">
        <f t="shared" si="8"/>
        <v>1.1268250301319698</v>
      </c>
      <c r="P41" s="286">
        <f t="shared" si="8"/>
        <v>1.1380932804332895</v>
      </c>
      <c r="Q41" s="286">
        <f t="shared" si="8"/>
        <v>1.1494742132376226</v>
      </c>
      <c r="V41" s="287"/>
      <c r="W41" s="287"/>
    </row>
    <row r="42" spans="1:23">
      <c r="A42" s="104"/>
    </row>
    <row r="43" spans="1:23" s="306" customFormat="1" ht="37.5" customHeight="1">
      <c r="A43" s="301" t="s">
        <v>262</v>
      </c>
      <c r="B43" s="303" t="s">
        <v>5</v>
      </c>
      <c r="C43" s="303" t="str">
        <f>'Hypothèses Exploitation'!C$22</f>
        <v>Année 1</v>
      </c>
      <c r="D43" s="303" t="str">
        <f>'Hypothèses Exploitation'!D$22</f>
        <v>Année 2</v>
      </c>
      <c r="E43" s="303" t="str">
        <f>'Hypothèses Exploitation'!E$22</f>
        <v>Année 3</v>
      </c>
      <c r="F43" s="303" t="str">
        <f>'Hypothèses Exploitation'!F$22</f>
        <v>Année 4</v>
      </c>
      <c r="G43" s="303" t="str">
        <f>'Hypothèses Exploitation'!G$22</f>
        <v>Année 5</v>
      </c>
      <c r="H43" s="303" t="str">
        <f>'Hypothèses Exploitation'!H$22</f>
        <v>Année 6</v>
      </c>
      <c r="I43" s="303" t="str">
        <f>'Hypothèses Exploitation'!I$22</f>
        <v>Année 7</v>
      </c>
      <c r="J43" s="303" t="str">
        <f>'Hypothèses Exploitation'!J$22</f>
        <v>Année 8</v>
      </c>
      <c r="K43" s="303" t="str">
        <f>'Hypothèses Exploitation'!K$22</f>
        <v>Année 9</v>
      </c>
      <c r="L43" s="303" t="str">
        <f>'Hypothèses Exploitation'!L$22</f>
        <v>Année 10</v>
      </c>
      <c r="M43" s="303" t="str">
        <f>'Hypothèses Exploitation'!M$22</f>
        <v>Année 11</v>
      </c>
      <c r="N43" s="303" t="str">
        <f>'Hypothèses Exploitation'!N$22</f>
        <v>Année 12</v>
      </c>
      <c r="O43" s="303" t="str">
        <f>'Hypothèses Exploitation'!O$22</f>
        <v>Année 13</v>
      </c>
      <c r="P43" s="303" t="str">
        <f>'Hypothèses Exploitation'!P$22</f>
        <v>Année 14</v>
      </c>
      <c r="Q43" s="303" t="str">
        <f>'Hypothèses Exploitation'!Q$22</f>
        <v>Année 15</v>
      </c>
    </row>
    <row r="44" spans="1:23" s="135" customFormat="1" ht="3" customHeight="1">
      <c r="A44" s="117"/>
      <c r="B44" s="116"/>
      <c r="C44" s="136"/>
      <c r="D44" s="136"/>
      <c r="E44" s="136"/>
    </row>
    <row r="45" spans="1:23">
      <c r="A45" s="168" t="s">
        <v>123</v>
      </c>
      <c r="B45" s="171">
        <f>SUM(C45:Q45)</f>
        <v>0</v>
      </c>
      <c r="C45" s="172">
        <f>SUM(C46:C48)</f>
        <v>0</v>
      </c>
      <c r="D45" s="172">
        <f t="shared" ref="D45:Q45" si="9">SUM(D46:D48)</f>
        <v>0</v>
      </c>
      <c r="E45" s="172">
        <f t="shared" si="9"/>
        <v>0</v>
      </c>
      <c r="F45" s="172">
        <f t="shared" si="9"/>
        <v>0</v>
      </c>
      <c r="G45" s="172">
        <f t="shared" si="9"/>
        <v>0</v>
      </c>
      <c r="H45" s="172">
        <f t="shared" si="9"/>
        <v>0</v>
      </c>
      <c r="I45" s="172">
        <f t="shared" si="9"/>
        <v>0</v>
      </c>
      <c r="J45" s="172">
        <f t="shared" si="9"/>
        <v>0</v>
      </c>
      <c r="K45" s="172">
        <f t="shared" si="9"/>
        <v>0</v>
      </c>
      <c r="L45" s="172">
        <f t="shared" si="9"/>
        <v>0</v>
      </c>
      <c r="M45" s="172">
        <f t="shared" si="9"/>
        <v>0</v>
      </c>
      <c r="N45" s="172">
        <f t="shared" si="9"/>
        <v>0</v>
      </c>
      <c r="O45" s="172">
        <f t="shared" si="9"/>
        <v>0</v>
      </c>
      <c r="P45" s="172">
        <f t="shared" si="9"/>
        <v>0</v>
      </c>
      <c r="Q45" s="172">
        <f t="shared" si="9"/>
        <v>0</v>
      </c>
    </row>
    <row r="46" spans="1:23">
      <c r="A46" s="134" t="s">
        <v>124</v>
      </c>
      <c r="B46" s="145">
        <f>SUM(C46:Q46)</f>
        <v>0</v>
      </c>
      <c r="C46" s="255">
        <f>C18*C$41</f>
        <v>0</v>
      </c>
      <c r="D46" s="255">
        <f t="shared" ref="D46:Q46" si="10">D18*D$41</f>
        <v>0</v>
      </c>
      <c r="E46" s="255">
        <f t="shared" si="10"/>
        <v>0</v>
      </c>
      <c r="F46" s="255">
        <f t="shared" si="10"/>
        <v>0</v>
      </c>
      <c r="G46" s="255">
        <f t="shared" si="10"/>
        <v>0</v>
      </c>
      <c r="H46" s="255">
        <f t="shared" si="10"/>
        <v>0</v>
      </c>
      <c r="I46" s="255">
        <f t="shared" si="10"/>
        <v>0</v>
      </c>
      <c r="J46" s="255">
        <f t="shared" si="10"/>
        <v>0</v>
      </c>
      <c r="K46" s="255">
        <f t="shared" si="10"/>
        <v>0</v>
      </c>
      <c r="L46" s="255">
        <f t="shared" si="10"/>
        <v>0</v>
      </c>
      <c r="M46" s="255">
        <f t="shared" si="10"/>
        <v>0</v>
      </c>
      <c r="N46" s="255">
        <f t="shared" si="10"/>
        <v>0</v>
      </c>
      <c r="O46" s="255">
        <f t="shared" si="10"/>
        <v>0</v>
      </c>
      <c r="P46" s="255">
        <f t="shared" si="10"/>
        <v>0</v>
      </c>
      <c r="Q46" s="255">
        <f t="shared" si="10"/>
        <v>0</v>
      </c>
    </row>
    <row r="47" spans="1:23">
      <c r="A47" s="134" t="s">
        <v>126</v>
      </c>
      <c r="B47" s="145">
        <f t="shared" ref="B47:B48" si="11">SUM(C47:Q47)</f>
        <v>0</v>
      </c>
      <c r="C47" s="255">
        <f>C19*C$41</f>
        <v>0</v>
      </c>
      <c r="D47" s="255">
        <f t="shared" ref="D47:Q47" si="12">D19*D$41</f>
        <v>0</v>
      </c>
      <c r="E47" s="255">
        <f t="shared" si="12"/>
        <v>0</v>
      </c>
      <c r="F47" s="255">
        <f t="shared" si="12"/>
        <v>0</v>
      </c>
      <c r="G47" s="255">
        <f t="shared" si="12"/>
        <v>0</v>
      </c>
      <c r="H47" s="255">
        <f t="shared" si="12"/>
        <v>0</v>
      </c>
      <c r="I47" s="255">
        <f t="shared" si="12"/>
        <v>0</v>
      </c>
      <c r="J47" s="255">
        <f t="shared" si="12"/>
        <v>0</v>
      </c>
      <c r="K47" s="255">
        <f t="shared" si="12"/>
        <v>0</v>
      </c>
      <c r="L47" s="255">
        <f t="shared" si="12"/>
        <v>0</v>
      </c>
      <c r="M47" s="255">
        <f t="shared" si="12"/>
        <v>0</v>
      </c>
      <c r="N47" s="255">
        <f t="shared" si="12"/>
        <v>0</v>
      </c>
      <c r="O47" s="255">
        <f t="shared" si="12"/>
        <v>0</v>
      </c>
      <c r="P47" s="255">
        <f t="shared" si="12"/>
        <v>0</v>
      </c>
      <c r="Q47" s="255">
        <f t="shared" si="12"/>
        <v>0</v>
      </c>
    </row>
    <row r="48" spans="1:23">
      <c r="A48" s="134" t="s">
        <v>125</v>
      </c>
      <c r="B48" s="145">
        <f t="shared" si="11"/>
        <v>0</v>
      </c>
      <c r="C48" s="255">
        <f>C20*C$41</f>
        <v>0</v>
      </c>
      <c r="D48" s="255">
        <f t="shared" ref="D48:Q48" si="13">D20*D$41</f>
        <v>0</v>
      </c>
      <c r="E48" s="255">
        <f t="shared" si="13"/>
        <v>0</v>
      </c>
      <c r="F48" s="255">
        <f t="shared" si="13"/>
        <v>0</v>
      </c>
      <c r="G48" s="255">
        <f t="shared" si="13"/>
        <v>0</v>
      </c>
      <c r="H48" s="255">
        <f t="shared" si="13"/>
        <v>0</v>
      </c>
      <c r="I48" s="255">
        <f t="shared" si="13"/>
        <v>0</v>
      </c>
      <c r="J48" s="255">
        <f t="shared" si="13"/>
        <v>0</v>
      </c>
      <c r="K48" s="255">
        <f t="shared" si="13"/>
        <v>0</v>
      </c>
      <c r="L48" s="255">
        <f t="shared" si="13"/>
        <v>0</v>
      </c>
      <c r="M48" s="255">
        <f t="shared" si="13"/>
        <v>0</v>
      </c>
      <c r="N48" s="255">
        <f t="shared" si="13"/>
        <v>0</v>
      </c>
      <c r="O48" s="255">
        <f t="shared" si="13"/>
        <v>0</v>
      </c>
      <c r="P48" s="255">
        <f t="shared" si="13"/>
        <v>0</v>
      </c>
      <c r="Q48" s="255">
        <f t="shared" si="13"/>
        <v>0</v>
      </c>
    </row>
    <row r="49" spans="1:17" s="135" customFormat="1" ht="3" customHeight="1">
      <c r="A49" s="117"/>
      <c r="B49" s="116"/>
      <c r="C49" s="136"/>
      <c r="D49" s="136"/>
      <c r="E49" s="136"/>
    </row>
    <row r="50" spans="1:17" s="135" customFormat="1">
      <c r="A50" s="168" t="s">
        <v>150</v>
      </c>
      <c r="B50" s="171">
        <f>SUM(C50:Q50)</f>
        <v>0</v>
      </c>
      <c r="C50" s="172">
        <f>SUM(C51:C52)</f>
        <v>0</v>
      </c>
      <c r="D50" s="172">
        <f t="shared" ref="D50:Q50" si="14">SUM(D51:D52)</f>
        <v>0</v>
      </c>
      <c r="E50" s="172">
        <f t="shared" si="14"/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</row>
    <row r="51" spans="1:17">
      <c r="A51" s="134" t="s">
        <v>126</v>
      </c>
      <c r="B51" s="145">
        <f t="shared" ref="B51:B52" si="15">SUM(C51:Q51)</f>
        <v>0</v>
      </c>
      <c r="C51" s="255">
        <f t="shared" ref="C51:Q51" si="16">C23*C$41</f>
        <v>0</v>
      </c>
      <c r="D51" s="255">
        <f t="shared" si="16"/>
        <v>0</v>
      </c>
      <c r="E51" s="255">
        <f t="shared" si="16"/>
        <v>0</v>
      </c>
      <c r="F51" s="255">
        <f t="shared" si="16"/>
        <v>0</v>
      </c>
      <c r="G51" s="255">
        <f t="shared" si="16"/>
        <v>0</v>
      </c>
      <c r="H51" s="255">
        <f t="shared" si="16"/>
        <v>0</v>
      </c>
      <c r="I51" s="255">
        <f t="shared" si="16"/>
        <v>0</v>
      </c>
      <c r="J51" s="255">
        <f t="shared" si="16"/>
        <v>0</v>
      </c>
      <c r="K51" s="255">
        <f t="shared" si="16"/>
        <v>0</v>
      </c>
      <c r="L51" s="255">
        <f t="shared" si="16"/>
        <v>0</v>
      </c>
      <c r="M51" s="255">
        <f t="shared" si="16"/>
        <v>0</v>
      </c>
      <c r="N51" s="255">
        <f t="shared" si="16"/>
        <v>0</v>
      </c>
      <c r="O51" s="255">
        <f t="shared" si="16"/>
        <v>0</v>
      </c>
      <c r="P51" s="255">
        <f t="shared" si="16"/>
        <v>0</v>
      </c>
      <c r="Q51" s="255">
        <f t="shared" si="16"/>
        <v>0</v>
      </c>
    </row>
    <row r="52" spans="1:17">
      <c r="A52" s="134" t="s">
        <v>125</v>
      </c>
      <c r="B52" s="145">
        <f t="shared" si="15"/>
        <v>0</v>
      </c>
      <c r="C52" s="255">
        <f t="shared" ref="C52:Q52" si="17">C24*C$41</f>
        <v>0</v>
      </c>
      <c r="D52" s="255">
        <f t="shared" si="17"/>
        <v>0</v>
      </c>
      <c r="E52" s="255">
        <f t="shared" si="17"/>
        <v>0</v>
      </c>
      <c r="F52" s="255">
        <f t="shared" si="17"/>
        <v>0</v>
      </c>
      <c r="G52" s="255">
        <f t="shared" si="17"/>
        <v>0</v>
      </c>
      <c r="H52" s="255">
        <f t="shared" si="17"/>
        <v>0</v>
      </c>
      <c r="I52" s="255">
        <f t="shared" si="17"/>
        <v>0</v>
      </c>
      <c r="J52" s="255">
        <f t="shared" si="17"/>
        <v>0</v>
      </c>
      <c r="K52" s="255">
        <f t="shared" si="17"/>
        <v>0</v>
      </c>
      <c r="L52" s="255">
        <f t="shared" si="17"/>
        <v>0</v>
      </c>
      <c r="M52" s="255">
        <f t="shared" si="17"/>
        <v>0</v>
      </c>
      <c r="N52" s="255">
        <f t="shared" si="17"/>
        <v>0</v>
      </c>
      <c r="O52" s="255">
        <f t="shared" si="17"/>
        <v>0</v>
      </c>
      <c r="P52" s="255">
        <f t="shared" si="17"/>
        <v>0</v>
      </c>
      <c r="Q52" s="255">
        <f t="shared" si="17"/>
        <v>0</v>
      </c>
    </row>
    <row r="53" spans="1:17" s="135" customFormat="1" ht="3" customHeight="1">
      <c r="A53" s="117"/>
      <c r="B53" s="116"/>
      <c r="C53" s="136"/>
      <c r="D53" s="136"/>
      <c r="E53" s="136"/>
    </row>
    <row r="54" spans="1:17" s="135" customFormat="1">
      <c r="A54" s="168" t="s">
        <v>129</v>
      </c>
      <c r="B54" s="171">
        <f>SUM(C54:Q54)</f>
        <v>0</v>
      </c>
      <c r="C54" s="172">
        <f>SUM(C55:C56)</f>
        <v>0</v>
      </c>
      <c r="D54" s="172">
        <f t="shared" ref="D54:Q54" si="18">SUM(D55:D56)</f>
        <v>0</v>
      </c>
      <c r="E54" s="172">
        <f t="shared" si="18"/>
        <v>0</v>
      </c>
      <c r="F54" s="172">
        <f t="shared" si="18"/>
        <v>0</v>
      </c>
      <c r="G54" s="172">
        <f t="shared" si="18"/>
        <v>0</v>
      </c>
      <c r="H54" s="172">
        <f t="shared" si="18"/>
        <v>0</v>
      </c>
      <c r="I54" s="172">
        <f t="shared" si="18"/>
        <v>0</v>
      </c>
      <c r="J54" s="172">
        <f t="shared" si="18"/>
        <v>0</v>
      </c>
      <c r="K54" s="172">
        <f t="shared" si="18"/>
        <v>0</v>
      </c>
      <c r="L54" s="172">
        <f t="shared" si="18"/>
        <v>0</v>
      </c>
      <c r="M54" s="172">
        <f t="shared" si="18"/>
        <v>0</v>
      </c>
      <c r="N54" s="172">
        <f t="shared" si="18"/>
        <v>0</v>
      </c>
      <c r="O54" s="172">
        <f t="shared" si="18"/>
        <v>0</v>
      </c>
      <c r="P54" s="172">
        <f t="shared" si="18"/>
        <v>0</v>
      </c>
      <c r="Q54" s="172">
        <f t="shared" si="18"/>
        <v>0</v>
      </c>
    </row>
    <row r="55" spans="1:17">
      <c r="A55" s="134" t="s">
        <v>125</v>
      </c>
      <c r="B55" s="145">
        <f t="shared" ref="B55:B56" si="19">SUM(C55:Q55)</f>
        <v>0</v>
      </c>
      <c r="C55" s="255">
        <f t="shared" ref="C55:Q55" si="20">C27*C$41</f>
        <v>0</v>
      </c>
      <c r="D55" s="255">
        <f t="shared" si="20"/>
        <v>0</v>
      </c>
      <c r="E55" s="255">
        <f t="shared" si="20"/>
        <v>0</v>
      </c>
      <c r="F55" s="255">
        <f t="shared" si="20"/>
        <v>0</v>
      </c>
      <c r="G55" s="255">
        <f t="shared" si="20"/>
        <v>0</v>
      </c>
      <c r="H55" s="255">
        <f t="shared" si="20"/>
        <v>0</v>
      </c>
      <c r="I55" s="255">
        <f t="shared" si="20"/>
        <v>0</v>
      </c>
      <c r="J55" s="255">
        <f t="shared" si="20"/>
        <v>0</v>
      </c>
      <c r="K55" s="255">
        <f t="shared" si="20"/>
        <v>0</v>
      </c>
      <c r="L55" s="255">
        <f t="shared" si="20"/>
        <v>0</v>
      </c>
      <c r="M55" s="255">
        <f t="shared" si="20"/>
        <v>0</v>
      </c>
      <c r="N55" s="255">
        <f t="shared" si="20"/>
        <v>0</v>
      </c>
      <c r="O55" s="255">
        <f t="shared" si="20"/>
        <v>0</v>
      </c>
      <c r="P55" s="255">
        <f t="shared" si="20"/>
        <v>0</v>
      </c>
      <c r="Q55" s="255">
        <f t="shared" si="20"/>
        <v>0</v>
      </c>
    </row>
    <row r="56" spans="1:17">
      <c r="A56" s="134" t="s">
        <v>125</v>
      </c>
      <c r="B56" s="145">
        <f t="shared" si="19"/>
        <v>0</v>
      </c>
      <c r="C56" s="255">
        <f t="shared" ref="C56:Q56" si="21">C28*C$41</f>
        <v>0</v>
      </c>
      <c r="D56" s="255">
        <f t="shared" si="21"/>
        <v>0</v>
      </c>
      <c r="E56" s="255">
        <f t="shared" si="21"/>
        <v>0</v>
      </c>
      <c r="F56" s="255">
        <f t="shared" si="21"/>
        <v>0</v>
      </c>
      <c r="G56" s="255">
        <f t="shared" si="21"/>
        <v>0</v>
      </c>
      <c r="H56" s="255">
        <f t="shared" si="21"/>
        <v>0</v>
      </c>
      <c r="I56" s="255">
        <f t="shared" si="21"/>
        <v>0</v>
      </c>
      <c r="J56" s="255">
        <f t="shared" si="21"/>
        <v>0</v>
      </c>
      <c r="K56" s="255">
        <f t="shared" si="21"/>
        <v>0</v>
      </c>
      <c r="L56" s="255">
        <f t="shared" si="21"/>
        <v>0</v>
      </c>
      <c r="M56" s="255">
        <f t="shared" si="21"/>
        <v>0</v>
      </c>
      <c r="N56" s="255">
        <f t="shared" si="21"/>
        <v>0</v>
      </c>
      <c r="O56" s="255">
        <f t="shared" si="21"/>
        <v>0</v>
      </c>
      <c r="P56" s="255">
        <f t="shared" si="21"/>
        <v>0</v>
      </c>
      <c r="Q56" s="255">
        <f t="shared" si="21"/>
        <v>0</v>
      </c>
    </row>
    <row r="57" spans="1:17" s="135" customFormat="1" ht="3" customHeight="1">
      <c r="A57" s="117"/>
      <c r="B57" s="116"/>
      <c r="C57" s="136"/>
      <c r="D57" s="136"/>
      <c r="E57" s="136"/>
    </row>
    <row r="58" spans="1:17" s="135" customFormat="1">
      <c r="A58" s="168" t="s">
        <v>127</v>
      </c>
      <c r="B58" s="171">
        <f>SUM(C58:Q58)</f>
        <v>0</v>
      </c>
      <c r="C58" s="172">
        <f>SUM(C59:C60)</f>
        <v>0</v>
      </c>
      <c r="D58" s="172">
        <f t="shared" ref="D58:Q58" si="22">SUM(D59:D60)</f>
        <v>0</v>
      </c>
      <c r="E58" s="172">
        <f t="shared" si="22"/>
        <v>0</v>
      </c>
      <c r="F58" s="172">
        <f t="shared" si="22"/>
        <v>0</v>
      </c>
      <c r="G58" s="172">
        <f t="shared" si="22"/>
        <v>0</v>
      </c>
      <c r="H58" s="172">
        <f t="shared" si="22"/>
        <v>0</v>
      </c>
      <c r="I58" s="172">
        <f t="shared" si="22"/>
        <v>0</v>
      </c>
      <c r="J58" s="172">
        <f t="shared" si="22"/>
        <v>0</v>
      </c>
      <c r="K58" s="172">
        <f t="shared" si="22"/>
        <v>0</v>
      </c>
      <c r="L58" s="172">
        <f t="shared" si="22"/>
        <v>0</v>
      </c>
      <c r="M58" s="172">
        <f t="shared" si="22"/>
        <v>0</v>
      </c>
      <c r="N58" s="172">
        <f t="shared" si="22"/>
        <v>0</v>
      </c>
      <c r="O58" s="172">
        <f t="shared" si="22"/>
        <v>0</v>
      </c>
      <c r="P58" s="172">
        <f t="shared" si="22"/>
        <v>0</v>
      </c>
      <c r="Q58" s="172">
        <f t="shared" si="22"/>
        <v>0</v>
      </c>
    </row>
    <row r="59" spans="1:17">
      <c r="A59" s="134" t="s">
        <v>125</v>
      </c>
      <c r="B59" s="145">
        <f t="shared" ref="B59:B60" si="23">SUM(C59:Q59)</f>
        <v>0</v>
      </c>
      <c r="C59" s="255">
        <f t="shared" ref="C59:Q59" si="24">C31*C$41</f>
        <v>0</v>
      </c>
      <c r="D59" s="255">
        <f t="shared" si="24"/>
        <v>0</v>
      </c>
      <c r="E59" s="255">
        <f t="shared" si="24"/>
        <v>0</v>
      </c>
      <c r="F59" s="255">
        <f t="shared" si="24"/>
        <v>0</v>
      </c>
      <c r="G59" s="255">
        <f t="shared" si="24"/>
        <v>0</v>
      </c>
      <c r="H59" s="255">
        <f t="shared" si="24"/>
        <v>0</v>
      </c>
      <c r="I59" s="255">
        <f t="shared" si="24"/>
        <v>0</v>
      </c>
      <c r="J59" s="255">
        <f t="shared" si="24"/>
        <v>0</v>
      </c>
      <c r="K59" s="255">
        <f t="shared" si="24"/>
        <v>0</v>
      </c>
      <c r="L59" s="255">
        <f t="shared" si="24"/>
        <v>0</v>
      </c>
      <c r="M59" s="255">
        <f t="shared" si="24"/>
        <v>0</v>
      </c>
      <c r="N59" s="255">
        <f t="shared" si="24"/>
        <v>0</v>
      </c>
      <c r="O59" s="255">
        <f t="shared" si="24"/>
        <v>0</v>
      </c>
      <c r="P59" s="255">
        <f t="shared" si="24"/>
        <v>0</v>
      </c>
      <c r="Q59" s="255">
        <f t="shared" si="24"/>
        <v>0</v>
      </c>
    </row>
    <row r="60" spans="1:17">
      <c r="A60" s="134" t="s">
        <v>125</v>
      </c>
      <c r="B60" s="145">
        <f t="shared" si="23"/>
        <v>0</v>
      </c>
      <c r="C60" s="255">
        <f t="shared" ref="C60:Q60" si="25">C32*C$41</f>
        <v>0</v>
      </c>
      <c r="D60" s="255">
        <f t="shared" si="25"/>
        <v>0</v>
      </c>
      <c r="E60" s="255">
        <f t="shared" si="25"/>
        <v>0</v>
      </c>
      <c r="F60" s="255">
        <f t="shared" si="25"/>
        <v>0</v>
      </c>
      <c r="G60" s="255">
        <f t="shared" si="25"/>
        <v>0</v>
      </c>
      <c r="H60" s="255">
        <f t="shared" si="25"/>
        <v>0</v>
      </c>
      <c r="I60" s="255">
        <f t="shared" si="25"/>
        <v>0</v>
      </c>
      <c r="J60" s="255">
        <f t="shared" si="25"/>
        <v>0</v>
      </c>
      <c r="K60" s="255">
        <f t="shared" si="25"/>
        <v>0</v>
      </c>
      <c r="L60" s="255">
        <f t="shared" si="25"/>
        <v>0</v>
      </c>
      <c r="M60" s="255">
        <f t="shared" si="25"/>
        <v>0</v>
      </c>
      <c r="N60" s="255">
        <f t="shared" si="25"/>
        <v>0</v>
      </c>
      <c r="O60" s="255">
        <f t="shared" si="25"/>
        <v>0</v>
      </c>
      <c r="P60" s="255">
        <f t="shared" si="25"/>
        <v>0</v>
      </c>
      <c r="Q60" s="255">
        <f t="shared" si="25"/>
        <v>0</v>
      </c>
    </row>
    <row r="61" spans="1:17" ht="3" customHeight="1">
      <c r="A61" s="117"/>
      <c r="B61" s="116"/>
      <c r="C61" s="136"/>
      <c r="D61" s="136"/>
      <c r="E61" s="136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</row>
    <row r="62" spans="1:17">
      <c r="A62" s="216" t="s">
        <v>174</v>
      </c>
      <c r="B62" s="217">
        <f>SUM(C62:Q62)</f>
        <v>0</v>
      </c>
      <c r="C62" s="217">
        <f>C45+C50+C54+C58</f>
        <v>0</v>
      </c>
      <c r="D62" s="217">
        <f t="shared" ref="D62:Q62" si="26">D45+D50+D54+D58</f>
        <v>0</v>
      </c>
      <c r="E62" s="217">
        <f t="shared" si="26"/>
        <v>0</v>
      </c>
      <c r="F62" s="217">
        <f t="shared" si="26"/>
        <v>0</v>
      </c>
      <c r="G62" s="217">
        <f t="shared" si="26"/>
        <v>0</v>
      </c>
      <c r="H62" s="217">
        <f t="shared" si="26"/>
        <v>0</v>
      </c>
      <c r="I62" s="217">
        <f t="shared" si="26"/>
        <v>0</v>
      </c>
      <c r="J62" s="217">
        <f t="shared" si="26"/>
        <v>0</v>
      </c>
      <c r="K62" s="217">
        <f t="shared" si="26"/>
        <v>0</v>
      </c>
      <c r="L62" s="217">
        <f t="shared" si="26"/>
        <v>0</v>
      </c>
      <c r="M62" s="217">
        <f t="shared" si="26"/>
        <v>0</v>
      </c>
      <c r="N62" s="217">
        <f t="shared" si="26"/>
        <v>0</v>
      </c>
      <c r="O62" s="217">
        <f t="shared" si="26"/>
        <v>0</v>
      </c>
      <c r="P62" s="217">
        <f t="shared" si="26"/>
        <v>0</v>
      </c>
      <c r="Q62" s="217">
        <f t="shared" si="26"/>
        <v>0</v>
      </c>
    </row>
    <row r="64" spans="1:17">
      <c r="A64" s="256" t="s">
        <v>128</v>
      </c>
    </row>
  </sheetData>
  <mergeCells count="5">
    <mergeCell ref="A11:R11"/>
    <mergeCell ref="B3:C3"/>
    <mergeCell ref="B4:C4"/>
    <mergeCell ref="A1:R1"/>
    <mergeCell ref="A6:R6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  <ignoredErrors>
    <ignoredError sqref="C50:Q50 C54:Q54 C58:Q5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W86"/>
  <sheetViews>
    <sheetView showGridLines="0" zoomScaleNormal="100" zoomScaleSheetLayoutView="70" workbookViewId="0">
      <selection sqref="A1:R1"/>
    </sheetView>
  </sheetViews>
  <sheetFormatPr baseColWidth="10" defaultColWidth="0" defaultRowHeight="12.75"/>
  <cols>
    <col min="1" max="1" width="70.28515625" style="115" customWidth="1"/>
    <col min="2" max="2" width="17.85546875" style="113" customWidth="1"/>
    <col min="3" max="20" width="11.7109375" style="113" customWidth="1"/>
    <col min="21" max="23" width="0" style="113" hidden="1" customWidth="1"/>
    <col min="24" max="16384" width="11.7109375" style="113" hidden="1"/>
  </cols>
  <sheetData>
    <row r="1" spans="1:18" s="110" customFormat="1" ht="92.25" customHeight="1">
      <c r="A1" s="351" t="str">
        <f>'Introduction au CRF'!A1:J1</f>
        <v xml:space="preserve">
Mairie de Paris
CONVENTION D’OCCUPATION DU DOMAINE PUBLIC MUNICIPAL
POUR L’OCCUPATION ET L’EXPLOITATION DE L’ETABLISSEMENT FORGE ET BELVEDERE
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s="110" customFormat="1" ht="15.75" customHeight="1">
      <c r="A2" s="120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s="110" customFormat="1" ht="19.5" customHeight="1">
      <c r="A3" s="123" t="s">
        <v>2</v>
      </c>
      <c r="B3" s="352" t="str">
        <f>'Hypothèses Exploitation'!$B$3</f>
        <v>A saisir par le candidat</v>
      </c>
      <c r="C3" s="352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s="110" customFormat="1" ht="19.5" customHeight="1">
      <c r="A4" s="123" t="s">
        <v>3</v>
      </c>
      <c r="B4" s="352" t="str">
        <f>'Hypothèses Exploitation'!$B$4</f>
        <v>A saisir par le candidat</v>
      </c>
      <c r="C4" s="35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s="110" customFormat="1" ht="10.5" customHeight="1"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69.75" customHeight="1">
      <c r="A6" s="348" t="s">
        <v>130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</row>
    <row r="7" spans="1:18" s="135" customFormat="1" ht="15.75" customHeight="1">
      <c r="A7" s="321"/>
    </row>
    <row r="8" spans="1:18" ht="15.75" customHeight="1">
      <c r="A8" s="257" t="s">
        <v>119</v>
      </c>
      <c r="B8" s="132"/>
      <c r="C8" s="323"/>
      <c r="D8" s="324"/>
      <c r="E8" s="132"/>
      <c r="F8" s="110"/>
      <c r="G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5.75" customHeight="1">
      <c r="A9" s="257" t="s">
        <v>120</v>
      </c>
      <c r="B9" s="323"/>
      <c r="C9" s="323"/>
      <c r="D9" s="323"/>
      <c r="E9" s="132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>
      <c r="A10" s="114"/>
      <c r="B10" s="136"/>
      <c r="C10" s="136"/>
      <c r="D10" s="136"/>
      <c r="E10" s="136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18" s="202" customFormat="1" ht="18.75">
      <c r="A11" s="345" t="s">
        <v>210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7"/>
    </row>
    <row r="12" spans="1:18" s="135" customFormat="1">
      <c r="A12" s="321"/>
      <c r="B12" s="115"/>
      <c r="C12" s="115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</row>
    <row r="13" spans="1:18" s="135" customFormat="1" ht="15.75">
      <c r="A13" s="158" t="s">
        <v>269</v>
      </c>
      <c r="B13" s="115"/>
      <c r="C13" s="115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</row>
    <row r="14" spans="1:18" s="135" customFormat="1">
      <c r="A14" s="321"/>
      <c r="B14" s="115"/>
      <c r="C14" s="115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</row>
    <row r="15" spans="1:18" s="306" customFormat="1" ht="34.5" customHeight="1">
      <c r="A15" s="301" t="s">
        <v>263</v>
      </c>
      <c r="B15" s="303" t="s">
        <v>5</v>
      </c>
      <c r="C15" s="303" t="str">
        <f>'Hypothèses Exploitation'!C$22</f>
        <v>Année 1</v>
      </c>
      <c r="D15" s="303" t="str">
        <f>'Hypothèses Exploitation'!D$22</f>
        <v>Année 2</v>
      </c>
      <c r="E15" s="303" t="str">
        <f>'Hypothèses Exploitation'!E$22</f>
        <v>Année 3</v>
      </c>
      <c r="F15" s="303" t="str">
        <f>'Hypothèses Exploitation'!F$22</f>
        <v>Année 4</v>
      </c>
      <c r="G15" s="303" t="str">
        <f>'Hypothèses Exploitation'!G$22</f>
        <v>Année 5</v>
      </c>
      <c r="H15" s="303" t="str">
        <f>'Hypothèses Exploitation'!H$22</f>
        <v>Année 6</v>
      </c>
      <c r="I15" s="303" t="str">
        <f>'Hypothèses Exploitation'!I$22</f>
        <v>Année 7</v>
      </c>
      <c r="J15" s="303" t="str">
        <f>'Hypothèses Exploitation'!J$22</f>
        <v>Année 8</v>
      </c>
      <c r="K15" s="303" t="str">
        <f>'Hypothèses Exploitation'!K$22</f>
        <v>Année 9</v>
      </c>
      <c r="L15" s="303" t="str">
        <f>'Hypothèses Exploitation'!L$22</f>
        <v>Année 10</v>
      </c>
      <c r="M15" s="303" t="str">
        <f>'Hypothèses Exploitation'!M$22</f>
        <v>Année 11</v>
      </c>
      <c r="N15" s="303" t="str">
        <f>'Hypothèses Exploitation'!N$22</f>
        <v>Année 12</v>
      </c>
      <c r="O15" s="303" t="str">
        <f>'Hypothèses Exploitation'!O$22</f>
        <v>Année 13</v>
      </c>
      <c r="P15" s="303" t="str">
        <f>'Hypothèses Exploitation'!P$22</f>
        <v>Année 14</v>
      </c>
      <c r="Q15" s="303" t="str">
        <f>'Hypothèses Exploitation'!Q$22</f>
        <v>Année 15</v>
      </c>
      <c r="R15" s="318"/>
    </row>
    <row r="16" spans="1:18" s="136" customFormat="1" ht="2.25" customHeight="1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32"/>
    </row>
    <row r="17" spans="1:18" s="197" customFormat="1">
      <c r="A17" s="168" t="s">
        <v>249</v>
      </c>
      <c r="B17" s="198">
        <f>SUM(C17:Q17)</f>
        <v>0</v>
      </c>
      <c r="C17" s="195">
        <f t="shared" ref="C17:Q17" si="0">SUM(C18:C20)</f>
        <v>0</v>
      </c>
      <c r="D17" s="195">
        <f t="shared" si="0"/>
        <v>0</v>
      </c>
      <c r="E17" s="195">
        <f t="shared" si="0"/>
        <v>0</v>
      </c>
      <c r="F17" s="195">
        <f t="shared" si="0"/>
        <v>0</v>
      </c>
      <c r="G17" s="195">
        <f t="shared" si="0"/>
        <v>0</v>
      </c>
      <c r="H17" s="195">
        <f t="shared" si="0"/>
        <v>0</v>
      </c>
      <c r="I17" s="195">
        <f t="shared" si="0"/>
        <v>0</v>
      </c>
      <c r="J17" s="195">
        <f t="shared" si="0"/>
        <v>0</v>
      </c>
      <c r="K17" s="195">
        <f t="shared" si="0"/>
        <v>0</v>
      </c>
      <c r="L17" s="195">
        <f t="shared" si="0"/>
        <v>0</v>
      </c>
      <c r="M17" s="195">
        <f t="shared" si="0"/>
        <v>0</v>
      </c>
      <c r="N17" s="195">
        <f t="shared" si="0"/>
        <v>0</v>
      </c>
      <c r="O17" s="195">
        <f t="shared" si="0"/>
        <v>0</v>
      </c>
      <c r="P17" s="195">
        <f t="shared" si="0"/>
        <v>0</v>
      </c>
      <c r="Q17" s="195">
        <f t="shared" si="0"/>
        <v>0</v>
      </c>
      <c r="R17" s="196"/>
    </row>
    <row r="18" spans="1:18" s="135" customFormat="1">
      <c r="A18" s="134" t="s">
        <v>252</v>
      </c>
      <c r="B18" s="194">
        <f>SUM(C18:Q18)</f>
        <v>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32"/>
    </row>
    <row r="19" spans="1:18" s="135" customFormat="1">
      <c r="A19" s="134" t="s">
        <v>253</v>
      </c>
      <c r="B19" s="194">
        <f t="shared" ref="B19:B43" si="1">SUM(C19:Q19)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32"/>
    </row>
    <row r="20" spans="1:18" s="135" customFormat="1">
      <c r="A20" s="134" t="s">
        <v>254</v>
      </c>
      <c r="B20" s="194">
        <f t="shared" si="1"/>
        <v>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2"/>
    </row>
    <row r="21" spans="1:18" s="136" customFormat="1" ht="2.25" customHeight="1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32"/>
    </row>
    <row r="22" spans="1:18" s="197" customFormat="1">
      <c r="A22" s="168" t="s">
        <v>250</v>
      </c>
      <c r="B22" s="195">
        <f>SUM(C22:Q22)</f>
        <v>0</v>
      </c>
      <c r="C22" s="195">
        <f t="shared" ref="C22:Q22" si="2">SUM(C23:C25)</f>
        <v>0</v>
      </c>
      <c r="D22" s="195">
        <f t="shared" si="2"/>
        <v>0</v>
      </c>
      <c r="E22" s="195">
        <f t="shared" si="2"/>
        <v>0</v>
      </c>
      <c r="F22" s="195">
        <f t="shared" si="2"/>
        <v>0</v>
      </c>
      <c r="G22" s="195">
        <f t="shared" si="2"/>
        <v>0</v>
      </c>
      <c r="H22" s="195">
        <f t="shared" si="2"/>
        <v>0</v>
      </c>
      <c r="I22" s="195">
        <f t="shared" si="2"/>
        <v>0</v>
      </c>
      <c r="J22" s="195">
        <f t="shared" si="2"/>
        <v>0</v>
      </c>
      <c r="K22" s="195">
        <f t="shared" si="2"/>
        <v>0</v>
      </c>
      <c r="L22" s="195">
        <f t="shared" si="2"/>
        <v>0</v>
      </c>
      <c r="M22" s="195">
        <f t="shared" si="2"/>
        <v>0</v>
      </c>
      <c r="N22" s="195">
        <f t="shared" si="2"/>
        <v>0</v>
      </c>
      <c r="O22" s="195">
        <f t="shared" si="2"/>
        <v>0</v>
      </c>
      <c r="P22" s="195">
        <f t="shared" si="2"/>
        <v>0</v>
      </c>
      <c r="Q22" s="195">
        <f t="shared" si="2"/>
        <v>0</v>
      </c>
      <c r="R22" s="196"/>
    </row>
    <row r="23" spans="1:18" s="135" customFormat="1">
      <c r="A23" s="134" t="s">
        <v>252</v>
      </c>
      <c r="B23" s="194">
        <f t="shared" si="1"/>
        <v>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32"/>
    </row>
    <row r="24" spans="1:18" s="135" customFormat="1">
      <c r="A24" s="134" t="s">
        <v>253</v>
      </c>
      <c r="B24" s="194">
        <f t="shared" si="1"/>
        <v>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32"/>
    </row>
    <row r="25" spans="1:18" s="135" customFormat="1">
      <c r="A25" s="134" t="s">
        <v>254</v>
      </c>
      <c r="B25" s="194">
        <f t="shared" si="1"/>
        <v>0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32"/>
    </row>
    <row r="26" spans="1:18" s="136" customFormat="1" ht="2.25" customHeight="1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32"/>
    </row>
    <row r="27" spans="1:18" s="197" customFormat="1">
      <c r="A27" s="168" t="s">
        <v>251</v>
      </c>
      <c r="B27" s="195">
        <f>SUM(C27:Q27)</f>
        <v>0</v>
      </c>
      <c r="C27" s="195">
        <f t="shared" ref="C27:Q27" si="3">SUM(C28:C30)</f>
        <v>0</v>
      </c>
      <c r="D27" s="195">
        <f t="shared" si="3"/>
        <v>0</v>
      </c>
      <c r="E27" s="195">
        <f t="shared" si="3"/>
        <v>0</v>
      </c>
      <c r="F27" s="195">
        <f t="shared" si="3"/>
        <v>0</v>
      </c>
      <c r="G27" s="195">
        <f t="shared" si="3"/>
        <v>0</v>
      </c>
      <c r="H27" s="195">
        <f t="shared" si="3"/>
        <v>0</v>
      </c>
      <c r="I27" s="195">
        <f t="shared" si="3"/>
        <v>0</v>
      </c>
      <c r="J27" s="195">
        <f t="shared" si="3"/>
        <v>0</v>
      </c>
      <c r="K27" s="195">
        <f t="shared" si="3"/>
        <v>0</v>
      </c>
      <c r="L27" s="195">
        <f t="shared" si="3"/>
        <v>0</v>
      </c>
      <c r="M27" s="195">
        <f t="shared" si="3"/>
        <v>0</v>
      </c>
      <c r="N27" s="195">
        <f t="shared" si="3"/>
        <v>0</v>
      </c>
      <c r="O27" s="195">
        <f t="shared" si="3"/>
        <v>0</v>
      </c>
      <c r="P27" s="195">
        <f t="shared" si="3"/>
        <v>0</v>
      </c>
      <c r="Q27" s="195">
        <f t="shared" si="3"/>
        <v>0</v>
      </c>
      <c r="R27" s="196"/>
    </row>
    <row r="28" spans="1:18" s="135" customFormat="1">
      <c r="A28" s="134" t="s">
        <v>252</v>
      </c>
      <c r="B28" s="194">
        <f t="shared" si="1"/>
        <v>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32"/>
    </row>
    <row r="29" spans="1:18" s="135" customFormat="1">
      <c r="A29" s="134" t="s">
        <v>253</v>
      </c>
      <c r="B29" s="194">
        <f t="shared" si="1"/>
        <v>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32"/>
    </row>
    <row r="30" spans="1:18" s="135" customFormat="1">
      <c r="A30" s="134" t="s">
        <v>254</v>
      </c>
      <c r="B30" s="194">
        <f t="shared" si="1"/>
        <v>0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32"/>
    </row>
    <row r="31" spans="1:18" s="136" customFormat="1" ht="2.25" customHeight="1"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32"/>
    </row>
    <row r="32" spans="1:18" s="197" customFormat="1">
      <c r="A32" s="168" t="s">
        <v>157</v>
      </c>
      <c r="B32" s="195">
        <f>SUM(C32:Q32)</f>
        <v>0</v>
      </c>
      <c r="C32" s="195">
        <f>SUM(C33:C43)</f>
        <v>0</v>
      </c>
      <c r="D32" s="195">
        <f t="shared" ref="D32:Q32" si="4">SUM(D33:D43)</f>
        <v>0</v>
      </c>
      <c r="E32" s="195">
        <f t="shared" si="4"/>
        <v>0</v>
      </c>
      <c r="F32" s="195">
        <f t="shared" si="4"/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195">
        <f t="shared" si="4"/>
        <v>0</v>
      </c>
      <c r="O32" s="195">
        <f t="shared" si="4"/>
        <v>0</v>
      </c>
      <c r="P32" s="195">
        <f t="shared" si="4"/>
        <v>0</v>
      </c>
      <c r="Q32" s="195">
        <f t="shared" si="4"/>
        <v>0</v>
      </c>
      <c r="R32" s="196"/>
    </row>
    <row r="33" spans="1:18" s="197" customFormat="1">
      <c r="A33" s="134" t="s">
        <v>155</v>
      </c>
      <c r="B33" s="194">
        <f t="shared" si="1"/>
        <v>0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196"/>
    </row>
    <row r="34" spans="1:18" s="197" customFormat="1">
      <c r="A34" s="134" t="s">
        <v>59</v>
      </c>
      <c r="B34" s="194">
        <f t="shared" si="1"/>
        <v>0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196"/>
    </row>
    <row r="35" spans="1:18" s="197" customFormat="1">
      <c r="A35" s="134" t="s">
        <v>58</v>
      </c>
      <c r="B35" s="194">
        <f t="shared" si="1"/>
        <v>0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196"/>
    </row>
    <row r="36" spans="1:18" s="197" customFormat="1">
      <c r="A36" s="134" t="s">
        <v>163</v>
      </c>
      <c r="B36" s="194">
        <f t="shared" si="1"/>
        <v>0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196"/>
    </row>
    <row r="37" spans="1:18" s="197" customFormat="1">
      <c r="A37" s="134" t="s">
        <v>153</v>
      </c>
      <c r="B37" s="194">
        <f t="shared" si="1"/>
        <v>0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196"/>
    </row>
    <row r="38" spans="1:18" s="197" customFormat="1">
      <c r="A38" s="134" t="s">
        <v>156</v>
      </c>
      <c r="B38" s="194">
        <f t="shared" si="1"/>
        <v>0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196"/>
    </row>
    <row r="39" spans="1:18" s="135" customFormat="1">
      <c r="A39" s="154" t="s">
        <v>154</v>
      </c>
      <c r="B39" s="194">
        <f t="shared" si="1"/>
        <v>0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132"/>
    </row>
    <row r="40" spans="1:18" s="135" customFormat="1">
      <c r="A40" s="134" t="s">
        <v>94</v>
      </c>
      <c r="B40" s="194">
        <f t="shared" si="1"/>
        <v>0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32"/>
    </row>
    <row r="41" spans="1:18" s="135" customFormat="1">
      <c r="A41" s="134" t="s">
        <v>93</v>
      </c>
      <c r="B41" s="194">
        <f t="shared" si="1"/>
        <v>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32"/>
    </row>
    <row r="42" spans="1:18" s="135" customFormat="1">
      <c r="A42" s="134" t="s">
        <v>152</v>
      </c>
      <c r="B42" s="194">
        <f t="shared" si="1"/>
        <v>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32"/>
    </row>
    <row r="43" spans="1:18" s="135" customFormat="1">
      <c r="A43" s="154" t="s">
        <v>236</v>
      </c>
      <c r="B43" s="194">
        <f t="shared" si="1"/>
        <v>0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32"/>
    </row>
    <row r="44" spans="1:18" s="136" customFormat="1" ht="2.2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32"/>
    </row>
    <row r="45" spans="1:18" s="135" customFormat="1">
      <c r="A45" s="218" t="s">
        <v>158</v>
      </c>
      <c r="B45" s="219">
        <f t="shared" ref="B45:Q45" si="5">+B17+B22+B27+B32</f>
        <v>0</v>
      </c>
      <c r="C45" s="219">
        <f t="shared" si="5"/>
        <v>0</v>
      </c>
      <c r="D45" s="219">
        <f t="shared" si="5"/>
        <v>0</v>
      </c>
      <c r="E45" s="219">
        <f t="shared" si="5"/>
        <v>0</v>
      </c>
      <c r="F45" s="219">
        <f t="shared" si="5"/>
        <v>0</v>
      </c>
      <c r="G45" s="219">
        <f t="shared" si="5"/>
        <v>0</v>
      </c>
      <c r="H45" s="219">
        <f t="shared" si="5"/>
        <v>0</v>
      </c>
      <c r="I45" s="219">
        <f t="shared" si="5"/>
        <v>0</v>
      </c>
      <c r="J45" s="219">
        <f t="shared" si="5"/>
        <v>0</v>
      </c>
      <c r="K45" s="219">
        <f t="shared" si="5"/>
        <v>0</v>
      </c>
      <c r="L45" s="219">
        <f t="shared" si="5"/>
        <v>0</v>
      </c>
      <c r="M45" s="219">
        <f t="shared" si="5"/>
        <v>0</v>
      </c>
      <c r="N45" s="219">
        <f t="shared" si="5"/>
        <v>0</v>
      </c>
      <c r="O45" s="219">
        <f t="shared" si="5"/>
        <v>0</v>
      </c>
      <c r="P45" s="219">
        <f t="shared" si="5"/>
        <v>0</v>
      </c>
      <c r="Q45" s="219">
        <f t="shared" si="5"/>
        <v>0</v>
      </c>
      <c r="R45" s="132"/>
    </row>
    <row r="46" spans="1:18" s="135" customFormat="1">
      <c r="A46" s="115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s="135" customFormat="1" ht="12.75" customHeight="1">
      <c r="A47" s="256" t="s">
        <v>128</v>
      </c>
    </row>
    <row r="49" spans="1:23" s="135" customFormat="1" ht="15.75">
      <c r="A49" s="158" t="s">
        <v>270</v>
      </c>
    </row>
    <row r="50" spans="1:23" s="135" customFormat="1">
      <c r="A50" s="115"/>
    </row>
    <row r="51" spans="1:23" s="288" customFormat="1" ht="12.75" customHeight="1">
      <c r="A51" s="253"/>
      <c r="B51" s="253" t="s">
        <v>230</v>
      </c>
      <c r="C51" s="253">
        <v>1</v>
      </c>
      <c r="D51" s="253">
        <v>2</v>
      </c>
      <c r="E51" s="253">
        <v>3</v>
      </c>
      <c r="F51" s="253">
        <v>4</v>
      </c>
      <c r="G51" s="253">
        <v>5</v>
      </c>
      <c r="H51" s="253">
        <v>6</v>
      </c>
      <c r="I51" s="253">
        <v>7</v>
      </c>
      <c r="J51" s="253">
        <v>8</v>
      </c>
      <c r="K51" s="253">
        <v>9</v>
      </c>
      <c r="L51" s="253">
        <v>10</v>
      </c>
      <c r="M51" s="253">
        <v>11</v>
      </c>
      <c r="N51" s="253">
        <v>12</v>
      </c>
      <c r="O51" s="253">
        <v>13</v>
      </c>
      <c r="P51" s="253">
        <v>14</v>
      </c>
      <c r="Q51" s="253">
        <v>15</v>
      </c>
      <c r="R51" s="287"/>
      <c r="S51" s="287"/>
      <c r="T51" s="287"/>
      <c r="U51" s="287"/>
      <c r="V51" s="287"/>
      <c r="W51" s="287"/>
    </row>
    <row r="52" spans="1:23" s="288" customFormat="1" ht="12.75" customHeight="1">
      <c r="A52" s="250" t="s">
        <v>226</v>
      </c>
      <c r="B52" s="254">
        <f>'Hypothèses Exploitation'!$B$17</f>
        <v>0.01</v>
      </c>
      <c r="C52" s="286">
        <f>(1+$B$52)^(C$51-$C$51)</f>
        <v>1</v>
      </c>
      <c r="D52" s="286">
        <f t="shared" ref="D52:Q52" si="6">(1+$B$52)^(D$51-$C$51)</f>
        <v>1.01</v>
      </c>
      <c r="E52" s="286">
        <f t="shared" si="6"/>
        <v>1.0201</v>
      </c>
      <c r="F52" s="286">
        <f t="shared" si="6"/>
        <v>1.0303009999999999</v>
      </c>
      <c r="G52" s="286">
        <f t="shared" si="6"/>
        <v>1.04060401</v>
      </c>
      <c r="H52" s="286">
        <f t="shared" si="6"/>
        <v>1.0510100500999999</v>
      </c>
      <c r="I52" s="286">
        <f t="shared" si="6"/>
        <v>1.0615201506010001</v>
      </c>
      <c r="J52" s="286">
        <f t="shared" si="6"/>
        <v>1.0721353521070098</v>
      </c>
      <c r="K52" s="286">
        <f t="shared" si="6"/>
        <v>1.0828567056280802</v>
      </c>
      <c r="L52" s="286">
        <f t="shared" si="6"/>
        <v>1.0936852726843611</v>
      </c>
      <c r="M52" s="286">
        <f t="shared" si="6"/>
        <v>1.1046221254112047</v>
      </c>
      <c r="N52" s="286">
        <f t="shared" si="6"/>
        <v>1.1156683466653166</v>
      </c>
      <c r="O52" s="286">
        <f t="shared" si="6"/>
        <v>1.1268250301319698</v>
      </c>
      <c r="P52" s="286">
        <f t="shared" si="6"/>
        <v>1.1380932804332895</v>
      </c>
      <c r="Q52" s="286">
        <f t="shared" si="6"/>
        <v>1.1494742132376226</v>
      </c>
      <c r="V52" s="287"/>
      <c r="W52" s="287"/>
    </row>
    <row r="54" spans="1:23" s="306" customFormat="1" ht="34.5" customHeight="1">
      <c r="A54" s="301" t="s">
        <v>264</v>
      </c>
      <c r="B54" s="303" t="s">
        <v>5</v>
      </c>
      <c r="C54" s="303" t="str">
        <f>'Hypothèses Exploitation'!C$22</f>
        <v>Année 1</v>
      </c>
      <c r="D54" s="303" t="str">
        <f>'Hypothèses Exploitation'!D$22</f>
        <v>Année 2</v>
      </c>
      <c r="E54" s="303" t="str">
        <f>'Hypothèses Exploitation'!E$22</f>
        <v>Année 3</v>
      </c>
      <c r="F54" s="303" t="str">
        <f>'Hypothèses Exploitation'!F$22</f>
        <v>Année 4</v>
      </c>
      <c r="G54" s="303" t="str">
        <f>'Hypothèses Exploitation'!G$22</f>
        <v>Année 5</v>
      </c>
      <c r="H54" s="303" t="str">
        <f>'Hypothèses Exploitation'!H$22</f>
        <v>Année 6</v>
      </c>
      <c r="I54" s="303" t="str">
        <f>'Hypothèses Exploitation'!I$22</f>
        <v>Année 7</v>
      </c>
      <c r="J54" s="303" t="str">
        <f>'Hypothèses Exploitation'!J$22</f>
        <v>Année 8</v>
      </c>
      <c r="K54" s="303" t="str">
        <f>'Hypothèses Exploitation'!K$22</f>
        <v>Année 9</v>
      </c>
      <c r="L54" s="303" t="str">
        <f>'Hypothèses Exploitation'!L$22</f>
        <v>Année 10</v>
      </c>
      <c r="M54" s="303" t="str">
        <f>'Hypothèses Exploitation'!M$22</f>
        <v>Année 11</v>
      </c>
      <c r="N54" s="303" t="str">
        <f>'Hypothèses Exploitation'!N$22</f>
        <v>Année 12</v>
      </c>
      <c r="O54" s="303" t="str">
        <f>'Hypothèses Exploitation'!O$22</f>
        <v>Année 13</v>
      </c>
      <c r="P54" s="303" t="str">
        <f>'Hypothèses Exploitation'!P$22</f>
        <v>Année 14</v>
      </c>
      <c r="Q54" s="303" t="str">
        <f>'Hypothèses Exploitation'!Q$22</f>
        <v>Année 15</v>
      </c>
    </row>
    <row r="55" spans="1:23" s="135" customFormat="1" ht="3" customHeight="1">
      <c r="A55" s="136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</row>
    <row r="56" spans="1:23">
      <c r="A56" s="168" t="s">
        <v>249</v>
      </c>
      <c r="B56" s="198">
        <f>SUM(C56:Q56)</f>
        <v>0</v>
      </c>
      <c r="C56" s="195">
        <f t="shared" ref="C56:Q56" si="7">SUM(C57:C59)</f>
        <v>0</v>
      </c>
      <c r="D56" s="195">
        <f t="shared" si="7"/>
        <v>0</v>
      </c>
      <c r="E56" s="195">
        <f t="shared" si="7"/>
        <v>0</v>
      </c>
      <c r="F56" s="195">
        <f t="shared" si="7"/>
        <v>0</v>
      </c>
      <c r="G56" s="195">
        <f t="shared" si="7"/>
        <v>0</v>
      </c>
      <c r="H56" s="195">
        <f t="shared" si="7"/>
        <v>0</v>
      </c>
      <c r="I56" s="195">
        <f t="shared" si="7"/>
        <v>0</v>
      </c>
      <c r="J56" s="195">
        <f t="shared" si="7"/>
        <v>0</v>
      </c>
      <c r="K56" s="195">
        <f t="shared" si="7"/>
        <v>0</v>
      </c>
      <c r="L56" s="195">
        <f t="shared" si="7"/>
        <v>0</v>
      </c>
      <c r="M56" s="195">
        <f t="shared" si="7"/>
        <v>0</v>
      </c>
      <c r="N56" s="195">
        <f t="shared" si="7"/>
        <v>0</v>
      </c>
      <c r="O56" s="195">
        <f t="shared" si="7"/>
        <v>0</v>
      </c>
      <c r="P56" s="195">
        <f t="shared" si="7"/>
        <v>0</v>
      </c>
      <c r="Q56" s="195">
        <f t="shared" si="7"/>
        <v>0</v>
      </c>
    </row>
    <row r="57" spans="1:23">
      <c r="A57" s="134" t="s">
        <v>252</v>
      </c>
      <c r="B57" s="194">
        <f>SUM(C57:Q57)</f>
        <v>0</v>
      </c>
      <c r="C57" s="194">
        <f t="shared" ref="C57:Q57" si="8">C18*C$52</f>
        <v>0</v>
      </c>
      <c r="D57" s="194">
        <f t="shared" si="8"/>
        <v>0</v>
      </c>
      <c r="E57" s="194">
        <f t="shared" si="8"/>
        <v>0</v>
      </c>
      <c r="F57" s="194">
        <f t="shared" si="8"/>
        <v>0</v>
      </c>
      <c r="G57" s="194">
        <f t="shared" si="8"/>
        <v>0</v>
      </c>
      <c r="H57" s="194">
        <f t="shared" si="8"/>
        <v>0</v>
      </c>
      <c r="I57" s="194">
        <f t="shared" si="8"/>
        <v>0</v>
      </c>
      <c r="J57" s="194">
        <f t="shared" si="8"/>
        <v>0</v>
      </c>
      <c r="K57" s="194">
        <f t="shared" si="8"/>
        <v>0</v>
      </c>
      <c r="L57" s="194">
        <f t="shared" si="8"/>
        <v>0</v>
      </c>
      <c r="M57" s="194">
        <f t="shared" si="8"/>
        <v>0</v>
      </c>
      <c r="N57" s="194">
        <f t="shared" si="8"/>
        <v>0</v>
      </c>
      <c r="O57" s="194">
        <f t="shared" si="8"/>
        <v>0</v>
      </c>
      <c r="P57" s="194">
        <f t="shared" si="8"/>
        <v>0</v>
      </c>
      <c r="Q57" s="194">
        <f t="shared" si="8"/>
        <v>0</v>
      </c>
    </row>
    <row r="58" spans="1:23">
      <c r="A58" s="134" t="s">
        <v>253</v>
      </c>
      <c r="B58" s="194">
        <f t="shared" ref="B58:B59" si="9">SUM(C58:Q58)</f>
        <v>0</v>
      </c>
      <c r="C58" s="194">
        <f t="shared" ref="C58:Q58" si="10">C19*C$52</f>
        <v>0</v>
      </c>
      <c r="D58" s="194">
        <f t="shared" si="10"/>
        <v>0</v>
      </c>
      <c r="E58" s="194">
        <f t="shared" si="10"/>
        <v>0</v>
      </c>
      <c r="F58" s="194">
        <f t="shared" si="10"/>
        <v>0</v>
      </c>
      <c r="G58" s="194">
        <f t="shared" si="10"/>
        <v>0</v>
      </c>
      <c r="H58" s="194">
        <f t="shared" si="10"/>
        <v>0</v>
      </c>
      <c r="I58" s="194">
        <f t="shared" si="10"/>
        <v>0</v>
      </c>
      <c r="J58" s="194">
        <f t="shared" si="10"/>
        <v>0</v>
      </c>
      <c r="K58" s="194">
        <f t="shared" si="10"/>
        <v>0</v>
      </c>
      <c r="L58" s="194">
        <f t="shared" si="10"/>
        <v>0</v>
      </c>
      <c r="M58" s="194">
        <f t="shared" si="10"/>
        <v>0</v>
      </c>
      <c r="N58" s="194">
        <f t="shared" si="10"/>
        <v>0</v>
      </c>
      <c r="O58" s="194">
        <f t="shared" si="10"/>
        <v>0</v>
      </c>
      <c r="P58" s="194">
        <f t="shared" si="10"/>
        <v>0</v>
      </c>
      <c r="Q58" s="194">
        <f t="shared" si="10"/>
        <v>0</v>
      </c>
    </row>
    <row r="59" spans="1:23">
      <c r="A59" s="134" t="s">
        <v>254</v>
      </c>
      <c r="B59" s="194">
        <f t="shared" si="9"/>
        <v>0</v>
      </c>
      <c r="C59" s="194">
        <f t="shared" ref="C59:Q59" si="11">C20*C$52</f>
        <v>0</v>
      </c>
      <c r="D59" s="194">
        <f t="shared" si="11"/>
        <v>0</v>
      </c>
      <c r="E59" s="194">
        <f t="shared" si="11"/>
        <v>0</v>
      </c>
      <c r="F59" s="194">
        <f t="shared" si="11"/>
        <v>0</v>
      </c>
      <c r="G59" s="194">
        <f t="shared" si="11"/>
        <v>0</v>
      </c>
      <c r="H59" s="194">
        <f t="shared" si="11"/>
        <v>0</v>
      </c>
      <c r="I59" s="194">
        <f t="shared" si="11"/>
        <v>0</v>
      </c>
      <c r="J59" s="194">
        <f t="shared" si="11"/>
        <v>0</v>
      </c>
      <c r="K59" s="194">
        <f t="shared" si="11"/>
        <v>0</v>
      </c>
      <c r="L59" s="194">
        <f t="shared" si="11"/>
        <v>0</v>
      </c>
      <c r="M59" s="194">
        <f t="shared" si="11"/>
        <v>0</v>
      </c>
      <c r="N59" s="194">
        <f t="shared" si="11"/>
        <v>0</v>
      </c>
      <c r="O59" s="194">
        <f t="shared" si="11"/>
        <v>0</v>
      </c>
      <c r="P59" s="194">
        <f t="shared" si="11"/>
        <v>0</v>
      </c>
      <c r="Q59" s="194">
        <f t="shared" si="11"/>
        <v>0</v>
      </c>
    </row>
    <row r="60" spans="1:23" s="135" customFormat="1" ht="3" customHeight="1">
      <c r="A60" s="136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</row>
    <row r="61" spans="1:23">
      <c r="A61" s="168" t="s">
        <v>250</v>
      </c>
      <c r="B61" s="195">
        <f>SUM(C61:Q61)</f>
        <v>0</v>
      </c>
      <c r="C61" s="195">
        <f t="shared" ref="C61:Q61" si="12">SUM(C62:C64)</f>
        <v>0</v>
      </c>
      <c r="D61" s="195">
        <f t="shared" si="12"/>
        <v>0</v>
      </c>
      <c r="E61" s="195">
        <f t="shared" si="12"/>
        <v>0</v>
      </c>
      <c r="F61" s="195">
        <f t="shared" si="12"/>
        <v>0</v>
      </c>
      <c r="G61" s="195">
        <f t="shared" si="12"/>
        <v>0</v>
      </c>
      <c r="H61" s="195">
        <f t="shared" si="12"/>
        <v>0</v>
      </c>
      <c r="I61" s="195">
        <f t="shared" si="12"/>
        <v>0</v>
      </c>
      <c r="J61" s="195">
        <f t="shared" si="12"/>
        <v>0</v>
      </c>
      <c r="K61" s="195">
        <f t="shared" si="12"/>
        <v>0</v>
      </c>
      <c r="L61" s="195">
        <f t="shared" si="12"/>
        <v>0</v>
      </c>
      <c r="M61" s="195">
        <f t="shared" si="12"/>
        <v>0</v>
      </c>
      <c r="N61" s="195">
        <f t="shared" si="12"/>
        <v>0</v>
      </c>
      <c r="O61" s="195">
        <f t="shared" si="12"/>
        <v>0</v>
      </c>
      <c r="P61" s="195">
        <f t="shared" si="12"/>
        <v>0</v>
      </c>
      <c r="Q61" s="195">
        <f t="shared" si="12"/>
        <v>0</v>
      </c>
    </row>
    <row r="62" spans="1:23">
      <c r="A62" s="134" t="s">
        <v>252</v>
      </c>
      <c r="B62" s="194">
        <f t="shared" ref="B62:B64" si="13">SUM(C62:Q62)</f>
        <v>0</v>
      </c>
      <c r="C62" s="194">
        <f t="shared" ref="C62:Q62" si="14">C23*C$52</f>
        <v>0</v>
      </c>
      <c r="D62" s="194">
        <f t="shared" si="14"/>
        <v>0</v>
      </c>
      <c r="E62" s="194">
        <f t="shared" si="14"/>
        <v>0</v>
      </c>
      <c r="F62" s="194">
        <f t="shared" si="14"/>
        <v>0</v>
      </c>
      <c r="G62" s="194">
        <f t="shared" si="14"/>
        <v>0</v>
      </c>
      <c r="H62" s="194">
        <f t="shared" si="14"/>
        <v>0</v>
      </c>
      <c r="I62" s="194">
        <f t="shared" si="14"/>
        <v>0</v>
      </c>
      <c r="J62" s="194">
        <f t="shared" si="14"/>
        <v>0</v>
      </c>
      <c r="K62" s="194">
        <f t="shared" si="14"/>
        <v>0</v>
      </c>
      <c r="L62" s="194">
        <f t="shared" si="14"/>
        <v>0</v>
      </c>
      <c r="M62" s="194">
        <f t="shared" si="14"/>
        <v>0</v>
      </c>
      <c r="N62" s="194">
        <f t="shared" si="14"/>
        <v>0</v>
      </c>
      <c r="O62" s="194">
        <f t="shared" si="14"/>
        <v>0</v>
      </c>
      <c r="P62" s="194">
        <f t="shared" si="14"/>
        <v>0</v>
      </c>
      <c r="Q62" s="194">
        <f t="shared" si="14"/>
        <v>0</v>
      </c>
    </row>
    <row r="63" spans="1:23">
      <c r="A63" s="134" t="s">
        <v>253</v>
      </c>
      <c r="B63" s="194">
        <f t="shared" si="13"/>
        <v>0</v>
      </c>
      <c r="C63" s="194">
        <f t="shared" ref="C63:Q63" si="15">C24*C$52</f>
        <v>0</v>
      </c>
      <c r="D63" s="194">
        <f t="shared" si="15"/>
        <v>0</v>
      </c>
      <c r="E63" s="194">
        <f t="shared" si="15"/>
        <v>0</v>
      </c>
      <c r="F63" s="194">
        <f t="shared" si="15"/>
        <v>0</v>
      </c>
      <c r="G63" s="194">
        <f t="shared" si="15"/>
        <v>0</v>
      </c>
      <c r="H63" s="194">
        <f t="shared" si="15"/>
        <v>0</v>
      </c>
      <c r="I63" s="194">
        <f t="shared" si="15"/>
        <v>0</v>
      </c>
      <c r="J63" s="194">
        <f t="shared" si="15"/>
        <v>0</v>
      </c>
      <c r="K63" s="194">
        <f t="shared" si="15"/>
        <v>0</v>
      </c>
      <c r="L63" s="194">
        <f t="shared" si="15"/>
        <v>0</v>
      </c>
      <c r="M63" s="194">
        <f t="shared" si="15"/>
        <v>0</v>
      </c>
      <c r="N63" s="194">
        <f t="shared" si="15"/>
        <v>0</v>
      </c>
      <c r="O63" s="194">
        <f t="shared" si="15"/>
        <v>0</v>
      </c>
      <c r="P63" s="194">
        <f t="shared" si="15"/>
        <v>0</v>
      </c>
      <c r="Q63" s="194">
        <f t="shared" si="15"/>
        <v>0</v>
      </c>
    </row>
    <row r="64" spans="1:23">
      <c r="A64" s="134" t="s">
        <v>254</v>
      </c>
      <c r="B64" s="194">
        <f t="shared" si="13"/>
        <v>0</v>
      </c>
      <c r="C64" s="194">
        <f t="shared" ref="C64:Q64" si="16">C25*C$52</f>
        <v>0</v>
      </c>
      <c r="D64" s="194">
        <f t="shared" si="16"/>
        <v>0</v>
      </c>
      <c r="E64" s="194">
        <f t="shared" si="16"/>
        <v>0</v>
      </c>
      <c r="F64" s="194">
        <f t="shared" si="16"/>
        <v>0</v>
      </c>
      <c r="G64" s="194">
        <f t="shared" si="16"/>
        <v>0</v>
      </c>
      <c r="H64" s="194">
        <f t="shared" si="16"/>
        <v>0</v>
      </c>
      <c r="I64" s="194">
        <f t="shared" si="16"/>
        <v>0</v>
      </c>
      <c r="J64" s="194">
        <f t="shared" si="16"/>
        <v>0</v>
      </c>
      <c r="K64" s="194">
        <f t="shared" si="16"/>
        <v>0</v>
      </c>
      <c r="L64" s="194">
        <f t="shared" si="16"/>
        <v>0</v>
      </c>
      <c r="M64" s="194">
        <f t="shared" si="16"/>
        <v>0</v>
      </c>
      <c r="N64" s="194">
        <f t="shared" si="16"/>
        <v>0</v>
      </c>
      <c r="O64" s="194">
        <f t="shared" si="16"/>
        <v>0</v>
      </c>
      <c r="P64" s="194">
        <f t="shared" si="16"/>
        <v>0</v>
      </c>
      <c r="Q64" s="194">
        <f t="shared" si="16"/>
        <v>0</v>
      </c>
    </row>
    <row r="65" spans="1:17" s="135" customFormat="1" ht="3" customHeight="1">
      <c r="A65" s="136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1:17">
      <c r="A66" s="168" t="s">
        <v>251</v>
      </c>
      <c r="B66" s="195">
        <f>SUM(C66:Q66)</f>
        <v>0</v>
      </c>
      <c r="C66" s="195">
        <f t="shared" ref="C66:Q66" si="17">SUM(C67:C69)</f>
        <v>0</v>
      </c>
      <c r="D66" s="195">
        <f t="shared" si="17"/>
        <v>0</v>
      </c>
      <c r="E66" s="195">
        <f t="shared" si="17"/>
        <v>0</v>
      </c>
      <c r="F66" s="195">
        <f t="shared" si="17"/>
        <v>0</v>
      </c>
      <c r="G66" s="195">
        <f t="shared" si="17"/>
        <v>0</v>
      </c>
      <c r="H66" s="195">
        <f t="shared" si="17"/>
        <v>0</v>
      </c>
      <c r="I66" s="195">
        <f t="shared" si="17"/>
        <v>0</v>
      </c>
      <c r="J66" s="195">
        <f t="shared" si="17"/>
        <v>0</v>
      </c>
      <c r="K66" s="195">
        <f t="shared" si="17"/>
        <v>0</v>
      </c>
      <c r="L66" s="195">
        <f t="shared" si="17"/>
        <v>0</v>
      </c>
      <c r="M66" s="195">
        <f t="shared" si="17"/>
        <v>0</v>
      </c>
      <c r="N66" s="195">
        <f t="shared" si="17"/>
        <v>0</v>
      </c>
      <c r="O66" s="195">
        <f t="shared" si="17"/>
        <v>0</v>
      </c>
      <c r="P66" s="195">
        <f t="shared" si="17"/>
        <v>0</v>
      </c>
      <c r="Q66" s="195">
        <f t="shared" si="17"/>
        <v>0</v>
      </c>
    </row>
    <row r="67" spans="1:17">
      <c r="A67" s="134" t="s">
        <v>252</v>
      </c>
      <c r="B67" s="194">
        <f t="shared" ref="B67:B69" si="18">SUM(C67:Q67)</f>
        <v>0</v>
      </c>
      <c r="C67" s="194">
        <f t="shared" ref="C67:Q67" si="19">C28*C$52</f>
        <v>0</v>
      </c>
      <c r="D67" s="194">
        <f t="shared" si="19"/>
        <v>0</v>
      </c>
      <c r="E67" s="194">
        <f t="shared" si="19"/>
        <v>0</v>
      </c>
      <c r="F67" s="194">
        <f t="shared" si="19"/>
        <v>0</v>
      </c>
      <c r="G67" s="194">
        <f t="shared" si="19"/>
        <v>0</v>
      </c>
      <c r="H67" s="194">
        <f t="shared" si="19"/>
        <v>0</v>
      </c>
      <c r="I67" s="194">
        <f t="shared" si="19"/>
        <v>0</v>
      </c>
      <c r="J67" s="194">
        <f t="shared" si="19"/>
        <v>0</v>
      </c>
      <c r="K67" s="194">
        <f t="shared" si="19"/>
        <v>0</v>
      </c>
      <c r="L67" s="194">
        <f t="shared" si="19"/>
        <v>0</v>
      </c>
      <c r="M67" s="194">
        <f t="shared" si="19"/>
        <v>0</v>
      </c>
      <c r="N67" s="194">
        <f t="shared" si="19"/>
        <v>0</v>
      </c>
      <c r="O67" s="194">
        <f t="shared" si="19"/>
        <v>0</v>
      </c>
      <c r="P67" s="194">
        <f t="shared" si="19"/>
        <v>0</v>
      </c>
      <c r="Q67" s="194">
        <f t="shared" si="19"/>
        <v>0</v>
      </c>
    </row>
    <row r="68" spans="1:17">
      <c r="A68" s="134" t="s">
        <v>253</v>
      </c>
      <c r="B68" s="194">
        <f t="shared" si="18"/>
        <v>0</v>
      </c>
      <c r="C68" s="194">
        <f t="shared" ref="C68:Q68" si="20">C29*C$52</f>
        <v>0</v>
      </c>
      <c r="D68" s="194">
        <f t="shared" si="20"/>
        <v>0</v>
      </c>
      <c r="E68" s="194">
        <f t="shared" si="20"/>
        <v>0</v>
      </c>
      <c r="F68" s="194">
        <f t="shared" si="20"/>
        <v>0</v>
      </c>
      <c r="G68" s="194">
        <f t="shared" si="20"/>
        <v>0</v>
      </c>
      <c r="H68" s="194">
        <f t="shared" si="20"/>
        <v>0</v>
      </c>
      <c r="I68" s="194">
        <f t="shared" si="20"/>
        <v>0</v>
      </c>
      <c r="J68" s="194">
        <f t="shared" si="20"/>
        <v>0</v>
      </c>
      <c r="K68" s="194">
        <f t="shared" si="20"/>
        <v>0</v>
      </c>
      <c r="L68" s="194">
        <f t="shared" si="20"/>
        <v>0</v>
      </c>
      <c r="M68" s="194">
        <f t="shared" si="20"/>
        <v>0</v>
      </c>
      <c r="N68" s="194">
        <f t="shared" si="20"/>
        <v>0</v>
      </c>
      <c r="O68" s="194">
        <f t="shared" si="20"/>
        <v>0</v>
      </c>
      <c r="P68" s="194">
        <f t="shared" si="20"/>
        <v>0</v>
      </c>
      <c r="Q68" s="194">
        <f t="shared" si="20"/>
        <v>0</v>
      </c>
    </row>
    <row r="69" spans="1:17">
      <c r="A69" s="134" t="s">
        <v>254</v>
      </c>
      <c r="B69" s="194">
        <f t="shared" si="18"/>
        <v>0</v>
      </c>
      <c r="C69" s="194">
        <f t="shared" ref="C69:Q69" si="21">C30*C$52</f>
        <v>0</v>
      </c>
      <c r="D69" s="194">
        <f t="shared" si="21"/>
        <v>0</v>
      </c>
      <c r="E69" s="194">
        <f t="shared" si="21"/>
        <v>0</v>
      </c>
      <c r="F69" s="194">
        <f t="shared" si="21"/>
        <v>0</v>
      </c>
      <c r="G69" s="194">
        <f t="shared" si="21"/>
        <v>0</v>
      </c>
      <c r="H69" s="194">
        <f t="shared" si="21"/>
        <v>0</v>
      </c>
      <c r="I69" s="194">
        <f t="shared" si="21"/>
        <v>0</v>
      </c>
      <c r="J69" s="194">
        <f t="shared" si="21"/>
        <v>0</v>
      </c>
      <c r="K69" s="194">
        <f t="shared" si="21"/>
        <v>0</v>
      </c>
      <c r="L69" s="194">
        <f t="shared" si="21"/>
        <v>0</v>
      </c>
      <c r="M69" s="194">
        <f t="shared" si="21"/>
        <v>0</v>
      </c>
      <c r="N69" s="194">
        <f t="shared" si="21"/>
        <v>0</v>
      </c>
      <c r="O69" s="194">
        <f t="shared" si="21"/>
        <v>0</v>
      </c>
      <c r="P69" s="194">
        <f t="shared" si="21"/>
        <v>0</v>
      </c>
      <c r="Q69" s="194">
        <f t="shared" si="21"/>
        <v>0</v>
      </c>
    </row>
    <row r="70" spans="1:17" s="135" customFormat="1" ht="3" customHeight="1">
      <c r="A70" s="136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</row>
    <row r="71" spans="1:17">
      <c r="A71" s="168" t="s">
        <v>157</v>
      </c>
      <c r="B71" s="195">
        <f>SUM(C71:Q71)</f>
        <v>0</v>
      </c>
      <c r="C71" s="195">
        <f>SUM(C72:C82)</f>
        <v>0</v>
      </c>
      <c r="D71" s="195">
        <f t="shared" ref="D71:Q71" si="22">SUM(D72:D82)</f>
        <v>0</v>
      </c>
      <c r="E71" s="195">
        <f t="shared" si="22"/>
        <v>0</v>
      </c>
      <c r="F71" s="195">
        <f t="shared" si="22"/>
        <v>0</v>
      </c>
      <c r="G71" s="195">
        <f t="shared" si="22"/>
        <v>0</v>
      </c>
      <c r="H71" s="195">
        <f t="shared" si="22"/>
        <v>0</v>
      </c>
      <c r="I71" s="195">
        <f t="shared" si="22"/>
        <v>0</v>
      </c>
      <c r="J71" s="195">
        <f t="shared" si="22"/>
        <v>0</v>
      </c>
      <c r="K71" s="195">
        <f t="shared" si="22"/>
        <v>0</v>
      </c>
      <c r="L71" s="195">
        <f t="shared" si="22"/>
        <v>0</v>
      </c>
      <c r="M71" s="195">
        <f t="shared" si="22"/>
        <v>0</v>
      </c>
      <c r="N71" s="195">
        <f t="shared" si="22"/>
        <v>0</v>
      </c>
      <c r="O71" s="195">
        <f t="shared" si="22"/>
        <v>0</v>
      </c>
      <c r="P71" s="195">
        <f t="shared" si="22"/>
        <v>0</v>
      </c>
      <c r="Q71" s="195">
        <f t="shared" si="22"/>
        <v>0</v>
      </c>
    </row>
    <row r="72" spans="1:17" s="135" customFormat="1">
      <c r="A72" s="134" t="s">
        <v>155</v>
      </c>
      <c r="B72" s="194">
        <f t="shared" ref="B72:B79" si="23">SUM(C72:Q72)</f>
        <v>0</v>
      </c>
      <c r="C72" s="195">
        <f t="shared" ref="C72:Q72" si="24">C33*C$52</f>
        <v>0</v>
      </c>
      <c r="D72" s="195">
        <f t="shared" si="24"/>
        <v>0</v>
      </c>
      <c r="E72" s="195">
        <f t="shared" si="24"/>
        <v>0</v>
      </c>
      <c r="F72" s="195">
        <f t="shared" si="24"/>
        <v>0</v>
      </c>
      <c r="G72" s="195">
        <f t="shared" si="24"/>
        <v>0</v>
      </c>
      <c r="H72" s="195">
        <f t="shared" si="24"/>
        <v>0</v>
      </c>
      <c r="I72" s="195">
        <f t="shared" si="24"/>
        <v>0</v>
      </c>
      <c r="J72" s="195">
        <f t="shared" si="24"/>
        <v>0</v>
      </c>
      <c r="K72" s="195">
        <f t="shared" si="24"/>
        <v>0</v>
      </c>
      <c r="L72" s="195">
        <f t="shared" si="24"/>
        <v>0</v>
      </c>
      <c r="M72" s="195">
        <f t="shared" si="24"/>
        <v>0</v>
      </c>
      <c r="N72" s="195">
        <f t="shared" si="24"/>
        <v>0</v>
      </c>
      <c r="O72" s="195">
        <f t="shared" si="24"/>
        <v>0</v>
      </c>
      <c r="P72" s="195">
        <f t="shared" si="24"/>
        <v>0</v>
      </c>
      <c r="Q72" s="195">
        <f t="shared" si="24"/>
        <v>0</v>
      </c>
    </row>
    <row r="73" spans="1:17" s="135" customFormat="1">
      <c r="A73" s="134" t="s">
        <v>59</v>
      </c>
      <c r="B73" s="194">
        <f t="shared" si="23"/>
        <v>0</v>
      </c>
      <c r="C73" s="195">
        <f t="shared" ref="C73:Q73" si="25">C34*C$52</f>
        <v>0</v>
      </c>
      <c r="D73" s="195">
        <f t="shared" si="25"/>
        <v>0</v>
      </c>
      <c r="E73" s="195">
        <f t="shared" si="25"/>
        <v>0</v>
      </c>
      <c r="F73" s="195">
        <f t="shared" si="25"/>
        <v>0</v>
      </c>
      <c r="G73" s="195">
        <f t="shared" si="25"/>
        <v>0</v>
      </c>
      <c r="H73" s="195">
        <f t="shared" si="25"/>
        <v>0</v>
      </c>
      <c r="I73" s="195">
        <f t="shared" si="25"/>
        <v>0</v>
      </c>
      <c r="J73" s="195">
        <f t="shared" si="25"/>
        <v>0</v>
      </c>
      <c r="K73" s="195">
        <f t="shared" si="25"/>
        <v>0</v>
      </c>
      <c r="L73" s="195">
        <f t="shared" si="25"/>
        <v>0</v>
      </c>
      <c r="M73" s="195">
        <f t="shared" si="25"/>
        <v>0</v>
      </c>
      <c r="N73" s="195">
        <f t="shared" si="25"/>
        <v>0</v>
      </c>
      <c r="O73" s="195">
        <f t="shared" si="25"/>
        <v>0</v>
      </c>
      <c r="P73" s="195">
        <f t="shared" si="25"/>
        <v>0</v>
      </c>
      <c r="Q73" s="195">
        <f t="shared" si="25"/>
        <v>0</v>
      </c>
    </row>
    <row r="74" spans="1:17" s="135" customFormat="1">
      <c r="A74" s="134" t="s">
        <v>58</v>
      </c>
      <c r="B74" s="194">
        <f t="shared" si="23"/>
        <v>0</v>
      </c>
      <c r="C74" s="195">
        <f t="shared" ref="C74:Q74" si="26">C35*C$52</f>
        <v>0</v>
      </c>
      <c r="D74" s="195">
        <f t="shared" si="26"/>
        <v>0</v>
      </c>
      <c r="E74" s="195">
        <f t="shared" si="26"/>
        <v>0</v>
      </c>
      <c r="F74" s="195">
        <f t="shared" si="26"/>
        <v>0</v>
      </c>
      <c r="G74" s="195">
        <f t="shared" si="26"/>
        <v>0</v>
      </c>
      <c r="H74" s="195">
        <f t="shared" si="26"/>
        <v>0</v>
      </c>
      <c r="I74" s="195">
        <f t="shared" si="26"/>
        <v>0</v>
      </c>
      <c r="J74" s="195">
        <f t="shared" si="26"/>
        <v>0</v>
      </c>
      <c r="K74" s="195">
        <f t="shared" si="26"/>
        <v>0</v>
      </c>
      <c r="L74" s="195">
        <f t="shared" si="26"/>
        <v>0</v>
      </c>
      <c r="M74" s="195">
        <f t="shared" si="26"/>
        <v>0</v>
      </c>
      <c r="N74" s="195">
        <f t="shared" si="26"/>
        <v>0</v>
      </c>
      <c r="O74" s="195">
        <f t="shared" si="26"/>
        <v>0</v>
      </c>
      <c r="P74" s="195">
        <f t="shared" si="26"/>
        <v>0</v>
      </c>
      <c r="Q74" s="195">
        <f t="shared" si="26"/>
        <v>0</v>
      </c>
    </row>
    <row r="75" spans="1:17" s="135" customFormat="1">
      <c r="A75" s="134" t="s">
        <v>163</v>
      </c>
      <c r="B75" s="194">
        <f t="shared" si="23"/>
        <v>0</v>
      </c>
      <c r="C75" s="195">
        <f t="shared" ref="C75:Q75" si="27">C36*C$52</f>
        <v>0</v>
      </c>
      <c r="D75" s="195">
        <f t="shared" si="27"/>
        <v>0</v>
      </c>
      <c r="E75" s="195">
        <f t="shared" si="27"/>
        <v>0</v>
      </c>
      <c r="F75" s="195">
        <f t="shared" si="27"/>
        <v>0</v>
      </c>
      <c r="G75" s="195">
        <f t="shared" si="27"/>
        <v>0</v>
      </c>
      <c r="H75" s="195">
        <f t="shared" si="27"/>
        <v>0</v>
      </c>
      <c r="I75" s="195">
        <f t="shared" si="27"/>
        <v>0</v>
      </c>
      <c r="J75" s="195">
        <f t="shared" si="27"/>
        <v>0</v>
      </c>
      <c r="K75" s="195">
        <f t="shared" si="27"/>
        <v>0</v>
      </c>
      <c r="L75" s="195">
        <f t="shared" si="27"/>
        <v>0</v>
      </c>
      <c r="M75" s="195">
        <f t="shared" si="27"/>
        <v>0</v>
      </c>
      <c r="N75" s="195">
        <f t="shared" si="27"/>
        <v>0</v>
      </c>
      <c r="O75" s="195">
        <f t="shared" si="27"/>
        <v>0</v>
      </c>
      <c r="P75" s="195">
        <f t="shared" si="27"/>
        <v>0</v>
      </c>
      <c r="Q75" s="195">
        <f t="shared" si="27"/>
        <v>0</v>
      </c>
    </row>
    <row r="76" spans="1:17" s="135" customFormat="1">
      <c r="A76" s="134" t="s">
        <v>153</v>
      </c>
      <c r="B76" s="194">
        <f t="shared" si="23"/>
        <v>0</v>
      </c>
      <c r="C76" s="195">
        <f t="shared" ref="C76:Q76" si="28">C37*C$52</f>
        <v>0</v>
      </c>
      <c r="D76" s="195">
        <f t="shared" si="28"/>
        <v>0</v>
      </c>
      <c r="E76" s="195">
        <f t="shared" si="28"/>
        <v>0</v>
      </c>
      <c r="F76" s="195">
        <f t="shared" si="28"/>
        <v>0</v>
      </c>
      <c r="G76" s="195">
        <f t="shared" si="28"/>
        <v>0</v>
      </c>
      <c r="H76" s="195">
        <f t="shared" si="28"/>
        <v>0</v>
      </c>
      <c r="I76" s="195">
        <f t="shared" si="28"/>
        <v>0</v>
      </c>
      <c r="J76" s="195">
        <f t="shared" si="28"/>
        <v>0</v>
      </c>
      <c r="K76" s="195">
        <f t="shared" si="28"/>
        <v>0</v>
      </c>
      <c r="L76" s="195">
        <f t="shared" si="28"/>
        <v>0</v>
      </c>
      <c r="M76" s="195">
        <f t="shared" si="28"/>
        <v>0</v>
      </c>
      <c r="N76" s="195">
        <f t="shared" si="28"/>
        <v>0</v>
      </c>
      <c r="O76" s="195">
        <f t="shared" si="28"/>
        <v>0</v>
      </c>
      <c r="P76" s="195">
        <f t="shared" si="28"/>
        <v>0</v>
      </c>
      <c r="Q76" s="195">
        <f t="shared" si="28"/>
        <v>0</v>
      </c>
    </row>
    <row r="77" spans="1:17" s="135" customFormat="1">
      <c r="A77" s="134" t="s">
        <v>156</v>
      </c>
      <c r="B77" s="194">
        <f t="shared" si="23"/>
        <v>0</v>
      </c>
      <c r="C77" s="195">
        <f t="shared" ref="C77:Q77" si="29">C38*C$52</f>
        <v>0</v>
      </c>
      <c r="D77" s="195">
        <f t="shared" si="29"/>
        <v>0</v>
      </c>
      <c r="E77" s="195">
        <f t="shared" si="29"/>
        <v>0</v>
      </c>
      <c r="F77" s="195">
        <f t="shared" si="29"/>
        <v>0</v>
      </c>
      <c r="G77" s="195">
        <f t="shared" si="29"/>
        <v>0</v>
      </c>
      <c r="H77" s="195">
        <f t="shared" si="29"/>
        <v>0</v>
      </c>
      <c r="I77" s="195">
        <f t="shared" si="29"/>
        <v>0</v>
      </c>
      <c r="J77" s="195">
        <f t="shared" si="29"/>
        <v>0</v>
      </c>
      <c r="K77" s="195">
        <f t="shared" si="29"/>
        <v>0</v>
      </c>
      <c r="L77" s="195">
        <f t="shared" si="29"/>
        <v>0</v>
      </c>
      <c r="M77" s="195">
        <f t="shared" si="29"/>
        <v>0</v>
      </c>
      <c r="N77" s="195">
        <f t="shared" si="29"/>
        <v>0</v>
      </c>
      <c r="O77" s="195">
        <f t="shared" si="29"/>
        <v>0</v>
      </c>
      <c r="P77" s="195">
        <f t="shared" si="29"/>
        <v>0</v>
      </c>
      <c r="Q77" s="195">
        <f t="shared" si="29"/>
        <v>0</v>
      </c>
    </row>
    <row r="78" spans="1:17" s="135" customFormat="1">
      <c r="A78" s="154" t="s">
        <v>154</v>
      </c>
      <c r="B78" s="194">
        <f t="shared" si="23"/>
        <v>0</v>
      </c>
      <c r="C78" s="195">
        <f t="shared" ref="C78:Q78" si="30">C39*C$52</f>
        <v>0</v>
      </c>
      <c r="D78" s="195">
        <f t="shared" si="30"/>
        <v>0</v>
      </c>
      <c r="E78" s="195">
        <f t="shared" si="30"/>
        <v>0</v>
      </c>
      <c r="F78" s="195">
        <f t="shared" si="30"/>
        <v>0</v>
      </c>
      <c r="G78" s="195">
        <f t="shared" si="30"/>
        <v>0</v>
      </c>
      <c r="H78" s="195">
        <f t="shared" si="30"/>
        <v>0</v>
      </c>
      <c r="I78" s="195">
        <f t="shared" si="30"/>
        <v>0</v>
      </c>
      <c r="J78" s="195">
        <f t="shared" si="30"/>
        <v>0</v>
      </c>
      <c r="K78" s="195">
        <f t="shared" si="30"/>
        <v>0</v>
      </c>
      <c r="L78" s="195">
        <f t="shared" si="30"/>
        <v>0</v>
      </c>
      <c r="M78" s="195">
        <f t="shared" si="30"/>
        <v>0</v>
      </c>
      <c r="N78" s="195">
        <f t="shared" si="30"/>
        <v>0</v>
      </c>
      <c r="O78" s="195">
        <f t="shared" si="30"/>
        <v>0</v>
      </c>
      <c r="P78" s="195">
        <f t="shared" si="30"/>
        <v>0</v>
      </c>
      <c r="Q78" s="195">
        <f t="shared" si="30"/>
        <v>0</v>
      </c>
    </row>
    <row r="79" spans="1:17" s="135" customFormat="1">
      <c r="A79" s="134" t="s">
        <v>94</v>
      </c>
      <c r="B79" s="194">
        <f t="shared" si="23"/>
        <v>0</v>
      </c>
      <c r="C79" s="195">
        <f t="shared" ref="C79:Q79" si="31">C40*C$52</f>
        <v>0</v>
      </c>
      <c r="D79" s="195">
        <f t="shared" si="31"/>
        <v>0</v>
      </c>
      <c r="E79" s="195">
        <f t="shared" si="31"/>
        <v>0</v>
      </c>
      <c r="F79" s="195">
        <f t="shared" si="31"/>
        <v>0</v>
      </c>
      <c r="G79" s="195">
        <f t="shared" si="31"/>
        <v>0</v>
      </c>
      <c r="H79" s="195">
        <f t="shared" si="31"/>
        <v>0</v>
      </c>
      <c r="I79" s="195">
        <f t="shared" si="31"/>
        <v>0</v>
      </c>
      <c r="J79" s="195">
        <f t="shared" si="31"/>
        <v>0</v>
      </c>
      <c r="K79" s="195">
        <f t="shared" si="31"/>
        <v>0</v>
      </c>
      <c r="L79" s="195">
        <f t="shared" si="31"/>
        <v>0</v>
      </c>
      <c r="M79" s="195">
        <f t="shared" si="31"/>
        <v>0</v>
      </c>
      <c r="N79" s="195">
        <f t="shared" si="31"/>
        <v>0</v>
      </c>
      <c r="O79" s="195">
        <f t="shared" si="31"/>
        <v>0</v>
      </c>
      <c r="P79" s="195">
        <f t="shared" si="31"/>
        <v>0</v>
      </c>
      <c r="Q79" s="195">
        <f t="shared" si="31"/>
        <v>0</v>
      </c>
    </row>
    <row r="80" spans="1:17">
      <c r="A80" s="134" t="s">
        <v>93</v>
      </c>
      <c r="B80" s="194">
        <f t="shared" ref="B80:B82" si="32">SUM(C80:Q80)</f>
        <v>0</v>
      </c>
      <c r="C80" s="195">
        <f t="shared" ref="C80:Q80" si="33">C41*C$52</f>
        <v>0</v>
      </c>
      <c r="D80" s="195">
        <f t="shared" si="33"/>
        <v>0</v>
      </c>
      <c r="E80" s="195">
        <f t="shared" si="33"/>
        <v>0</v>
      </c>
      <c r="F80" s="195">
        <f t="shared" si="33"/>
        <v>0</v>
      </c>
      <c r="G80" s="195">
        <f t="shared" si="33"/>
        <v>0</v>
      </c>
      <c r="H80" s="195">
        <f t="shared" si="33"/>
        <v>0</v>
      </c>
      <c r="I80" s="195">
        <f t="shared" si="33"/>
        <v>0</v>
      </c>
      <c r="J80" s="195">
        <f t="shared" si="33"/>
        <v>0</v>
      </c>
      <c r="K80" s="195">
        <f t="shared" si="33"/>
        <v>0</v>
      </c>
      <c r="L80" s="195">
        <f t="shared" si="33"/>
        <v>0</v>
      </c>
      <c r="M80" s="195">
        <f t="shared" si="33"/>
        <v>0</v>
      </c>
      <c r="N80" s="195">
        <f t="shared" si="33"/>
        <v>0</v>
      </c>
      <c r="O80" s="195">
        <f t="shared" si="33"/>
        <v>0</v>
      </c>
      <c r="P80" s="195">
        <f t="shared" si="33"/>
        <v>0</v>
      </c>
      <c r="Q80" s="195">
        <f t="shared" si="33"/>
        <v>0</v>
      </c>
    </row>
    <row r="81" spans="1:17">
      <c r="A81" s="134" t="s">
        <v>152</v>
      </c>
      <c r="B81" s="194">
        <f t="shared" si="32"/>
        <v>0</v>
      </c>
      <c r="C81" s="195">
        <f t="shared" ref="C81:Q81" si="34">C42*C$52</f>
        <v>0</v>
      </c>
      <c r="D81" s="195">
        <f t="shared" si="34"/>
        <v>0</v>
      </c>
      <c r="E81" s="195">
        <f t="shared" si="34"/>
        <v>0</v>
      </c>
      <c r="F81" s="195">
        <f t="shared" si="34"/>
        <v>0</v>
      </c>
      <c r="G81" s="195">
        <f t="shared" si="34"/>
        <v>0</v>
      </c>
      <c r="H81" s="195">
        <f t="shared" si="34"/>
        <v>0</v>
      </c>
      <c r="I81" s="195">
        <f t="shared" si="34"/>
        <v>0</v>
      </c>
      <c r="J81" s="195">
        <f t="shared" si="34"/>
        <v>0</v>
      </c>
      <c r="K81" s="195">
        <f t="shared" si="34"/>
        <v>0</v>
      </c>
      <c r="L81" s="195">
        <f t="shared" si="34"/>
        <v>0</v>
      </c>
      <c r="M81" s="195">
        <f t="shared" si="34"/>
        <v>0</v>
      </c>
      <c r="N81" s="195">
        <f t="shared" si="34"/>
        <v>0</v>
      </c>
      <c r="O81" s="195">
        <f t="shared" si="34"/>
        <v>0</v>
      </c>
      <c r="P81" s="195">
        <f t="shared" si="34"/>
        <v>0</v>
      </c>
      <c r="Q81" s="195">
        <f t="shared" si="34"/>
        <v>0</v>
      </c>
    </row>
    <row r="82" spans="1:17">
      <c r="A82" s="154" t="s">
        <v>236</v>
      </c>
      <c r="B82" s="194">
        <f t="shared" si="32"/>
        <v>0</v>
      </c>
      <c r="C82" s="198">
        <f t="shared" ref="C82:Q82" si="35">C43*C$52</f>
        <v>0</v>
      </c>
      <c r="D82" s="198">
        <f t="shared" si="35"/>
        <v>0</v>
      </c>
      <c r="E82" s="198">
        <f t="shared" si="35"/>
        <v>0</v>
      </c>
      <c r="F82" s="198">
        <f t="shared" si="35"/>
        <v>0</v>
      </c>
      <c r="G82" s="198">
        <f t="shared" si="35"/>
        <v>0</v>
      </c>
      <c r="H82" s="198">
        <f t="shared" si="35"/>
        <v>0</v>
      </c>
      <c r="I82" s="198">
        <f t="shared" si="35"/>
        <v>0</v>
      </c>
      <c r="J82" s="198">
        <f t="shared" si="35"/>
        <v>0</v>
      </c>
      <c r="K82" s="198">
        <f t="shared" si="35"/>
        <v>0</v>
      </c>
      <c r="L82" s="198">
        <f t="shared" si="35"/>
        <v>0</v>
      </c>
      <c r="M82" s="198">
        <f t="shared" si="35"/>
        <v>0</v>
      </c>
      <c r="N82" s="198">
        <f t="shared" si="35"/>
        <v>0</v>
      </c>
      <c r="O82" s="198">
        <f t="shared" si="35"/>
        <v>0</v>
      </c>
      <c r="P82" s="198">
        <f t="shared" si="35"/>
        <v>0</v>
      </c>
      <c r="Q82" s="198">
        <f t="shared" si="35"/>
        <v>0</v>
      </c>
    </row>
    <row r="83" spans="1:17" ht="3" customHeight="1">
      <c r="A83" s="136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1:17">
      <c r="A84" s="218" t="s">
        <v>158</v>
      </c>
      <c r="B84" s="219">
        <f t="shared" ref="B84:Q84" si="36">+B56+B61+B66+B71</f>
        <v>0</v>
      </c>
      <c r="C84" s="219">
        <f t="shared" si="36"/>
        <v>0</v>
      </c>
      <c r="D84" s="219">
        <f t="shared" si="36"/>
        <v>0</v>
      </c>
      <c r="E84" s="219">
        <f t="shared" si="36"/>
        <v>0</v>
      </c>
      <c r="F84" s="219">
        <f t="shared" si="36"/>
        <v>0</v>
      </c>
      <c r="G84" s="219">
        <f t="shared" si="36"/>
        <v>0</v>
      </c>
      <c r="H84" s="219">
        <f t="shared" si="36"/>
        <v>0</v>
      </c>
      <c r="I84" s="219">
        <f t="shared" si="36"/>
        <v>0</v>
      </c>
      <c r="J84" s="219">
        <f t="shared" si="36"/>
        <v>0</v>
      </c>
      <c r="K84" s="219">
        <f t="shared" si="36"/>
        <v>0</v>
      </c>
      <c r="L84" s="219">
        <f t="shared" si="36"/>
        <v>0</v>
      </c>
      <c r="M84" s="219">
        <f t="shared" si="36"/>
        <v>0</v>
      </c>
      <c r="N84" s="219">
        <f t="shared" si="36"/>
        <v>0</v>
      </c>
      <c r="O84" s="219">
        <f t="shared" si="36"/>
        <v>0</v>
      </c>
      <c r="P84" s="219">
        <f t="shared" si="36"/>
        <v>0</v>
      </c>
      <c r="Q84" s="219">
        <f t="shared" si="36"/>
        <v>0</v>
      </c>
    </row>
    <row r="86" spans="1:17">
      <c r="A86" s="256" t="s">
        <v>128</v>
      </c>
    </row>
  </sheetData>
  <mergeCells count="5">
    <mergeCell ref="A1:R1"/>
    <mergeCell ref="B3:C3"/>
    <mergeCell ref="B4:C4"/>
    <mergeCell ref="A6:R6"/>
    <mergeCell ref="A11:R11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  <ignoredErrors>
    <ignoredError sqref="C61:Q61 C66:Q6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A52"/>
  <sheetViews>
    <sheetView showGridLines="0" zoomScaleNormal="100" zoomScaleSheetLayoutView="70" workbookViewId="0">
      <selection sqref="A1:R1"/>
    </sheetView>
  </sheetViews>
  <sheetFormatPr baseColWidth="10" defaultColWidth="0" defaultRowHeight="12.75"/>
  <cols>
    <col min="1" max="1" width="60" style="15" customWidth="1"/>
    <col min="2" max="2" width="20.42578125" style="12" customWidth="1"/>
    <col min="3" max="18" width="11.7109375" style="12" customWidth="1"/>
    <col min="19" max="20" width="11.85546875" style="12" customWidth="1"/>
    <col min="21" max="27" width="0" style="12" hidden="1" customWidth="1"/>
    <col min="28" max="16384" width="11.85546875" style="12" hidden="1"/>
  </cols>
  <sheetData>
    <row r="1" spans="1:27" s="9" customFormat="1" ht="92.25" customHeight="1">
      <c r="A1" s="351" t="str">
        <f>'Introduction au CRF'!A1:J1</f>
        <v xml:space="preserve">
Mairie de Paris
CONVENTION D’OCCUPATION DU DOMAINE PUBLIC MUNICIPAL
POUR L’OCCUPATION ET L’EXPLOITATION DE L’ETABLISSEMENT FORGE ET BELVEDERE
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94"/>
      <c r="T1" s="94"/>
      <c r="U1" s="94"/>
      <c r="V1" s="94"/>
      <c r="W1" s="94"/>
      <c r="X1" s="94"/>
      <c r="Y1" s="94"/>
      <c r="Z1" s="94"/>
      <c r="AA1" s="94"/>
    </row>
    <row r="2" spans="1:27" s="9" customFormat="1" ht="15.75" customHeight="1">
      <c r="A2" s="72"/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87"/>
      <c r="T2" s="87"/>
      <c r="U2" s="87"/>
      <c r="V2" s="87"/>
      <c r="W2" s="87"/>
      <c r="X2" s="87"/>
      <c r="Y2" s="87"/>
      <c r="Z2" s="87"/>
      <c r="AA2" s="87"/>
    </row>
    <row r="3" spans="1:27" s="9" customFormat="1" ht="19.5" customHeight="1">
      <c r="A3" s="89" t="s">
        <v>2</v>
      </c>
      <c r="B3" s="352" t="str">
        <f>'Hypothèses Exploitation'!$B$3</f>
        <v>A saisir par le candidat</v>
      </c>
      <c r="C3" s="35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9" customFormat="1" ht="19.5" customHeight="1">
      <c r="A4" s="89" t="s">
        <v>3</v>
      </c>
      <c r="B4" s="352" t="str">
        <f>'Hypothèses Exploitation'!$B$4</f>
        <v>A saisir par le candidat</v>
      </c>
      <c r="C4" s="35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s="9" customFormat="1" ht="10.5" customHeight="1"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69.75" customHeight="1">
      <c r="A6" s="348" t="s">
        <v>224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92"/>
      <c r="T6" s="92"/>
      <c r="U6" s="92"/>
      <c r="V6" s="92"/>
      <c r="W6" s="92"/>
      <c r="X6" s="92"/>
      <c r="Y6" s="92"/>
      <c r="Z6" s="92"/>
      <c r="AA6" s="92"/>
    </row>
    <row r="7" spans="1:27" s="135" customFormat="1" ht="15.75" customHeight="1">
      <c r="A7" s="321"/>
    </row>
    <row r="8" spans="1:27" ht="15.75" customHeight="1">
      <c r="A8" s="257" t="s">
        <v>43</v>
      </c>
      <c r="B8" s="14"/>
      <c r="C8" s="325"/>
      <c r="D8" s="324"/>
      <c r="E8" s="132"/>
      <c r="F8" s="136"/>
      <c r="G8" s="136"/>
      <c r="H8" s="13"/>
      <c r="I8" s="13"/>
      <c r="J8" s="13"/>
      <c r="K8" s="13"/>
      <c r="L8" s="13"/>
      <c r="M8" s="13"/>
      <c r="N8" s="13"/>
      <c r="O8" s="13"/>
      <c r="P8" s="13"/>
    </row>
    <row r="9" spans="1:27" ht="15.75" customHeight="1">
      <c r="A9" s="159" t="s">
        <v>80</v>
      </c>
      <c r="B9" s="13"/>
      <c r="C9" s="136"/>
      <c r="D9" s="136"/>
      <c r="E9" s="136"/>
      <c r="F9" s="135"/>
      <c r="G9" s="135"/>
    </row>
    <row r="10" spans="1:27" ht="15.75" customHeight="1">
      <c r="A10" s="279" t="s">
        <v>73</v>
      </c>
      <c r="B10" s="13"/>
      <c r="C10" s="136"/>
      <c r="D10" s="136"/>
      <c r="E10" s="136"/>
      <c r="F10" s="135"/>
      <c r="G10" s="135"/>
    </row>
    <row r="11" spans="1:27" ht="18.75">
      <c r="A11" s="59"/>
      <c r="B11" s="60"/>
      <c r="C11" s="136"/>
      <c r="D11" s="136"/>
      <c r="E11" s="136"/>
      <c r="F11" s="135"/>
      <c r="G11" s="135"/>
    </row>
    <row r="12" spans="1:27" s="135" customFormat="1" ht="18.75">
      <c r="A12" s="354" t="s">
        <v>195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6"/>
    </row>
    <row r="13" spans="1:27" s="135" customFormat="1" ht="15.7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27" ht="15.75">
      <c r="A14" s="158" t="s">
        <v>271</v>
      </c>
      <c r="B14" s="82"/>
      <c r="C14" s="13"/>
      <c r="D14" s="13"/>
      <c r="E14" s="13"/>
    </row>
    <row r="15" spans="1:27" ht="15.75">
      <c r="A15" s="81"/>
      <c r="B15" s="81"/>
      <c r="C15" s="13"/>
      <c r="D15" s="13"/>
      <c r="E15" s="13"/>
    </row>
    <row r="16" spans="1:27" s="135" customFormat="1" ht="19.5" customHeight="1">
      <c r="A16" s="319" t="s">
        <v>79</v>
      </c>
      <c r="B16" s="320"/>
      <c r="C16" s="136"/>
      <c r="D16" s="136"/>
      <c r="E16" s="136"/>
    </row>
    <row r="17" spans="1:5" s="135" customFormat="1" ht="19.5" customHeight="1">
      <c r="A17" s="319" t="s">
        <v>273</v>
      </c>
      <c r="B17" s="320"/>
      <c r="C17" s="136"/>
      <c r="D17" s="136"/>
      <c r="E17" s="136"/>
    </row>
    <row r="18" spans="1:5" ht="15.75">
      <c r="A18" s="83"/>
      <c r="B18" s="84"/>
      <c r="C18" s="13"/>
      <c r="D18" s="13"/>
      <c r="E18" s="13"/>
    </row>
    <row r="19" spans="1:5" ht="15.75">
      <c r="A19" s="158" t="s">
        <v>272</v>
      </c>
      <c r="B19" s="81"/>
      <c r="C19" s="13"/>
      <c r="D19" s="13"/>
      <c r="E19" s="13"/>
    </row>
    <row r="20" spans="1:5" ht="15.75">
      <c r="A20" s="81"/>
      <c r="B20" s="81"/>
      <c r="C20" s="13"/>
      <c r="D20" s="13"/>
      <c r="E20" s="13"/>
    </row>
    <row r="21" spans="1:5" s="135" customFormat="1" ht="19.5" customHeight="1">
      <c r="A21" s="319" t="s">
        <v>74</v>
      </c>
      <c r="B21" s="320"/>
      <c r="C21" s="136"/>
      <c r="D21" s="136"/>
      <c r="E21" s="136"/>
    </row>
    <row r="22" spans="1:5" s="135" customFormat="1" ht="19.5" customHeight="1">
      <c r="A22" s="319" t="s">
        <v>206</v>
      </c>
      <c r="B22" s="320"/>
      <c r="C22" s="136"/>
      <c r="D22" s="136"/>
      <c r="E22" s="136"/>
    </row>
    <row r="23" spans="1:5" ht="18.75">
      <c r="A23" s="61"/>
      <c r="B23" s="59"/>
      <c r="C23" s="13"/>
      <c r="D23" s="13"/>
      <c r="E23" s="13"/>
    </row>
    <row r="24" spans="1:5" s="135" customFormat="1" ht="19.5" customHeight="1">
      <c r="A24" s="319" t="s">
        <v>75</v>
      </c>
      <c r="B24" s="320"/>
      <c r="C24" s="136"/>
      <c r="D24" s="136"/>
      <c r="E24" s="136"/>
    </row>
    <row r="25" spans="1:5" s="135" customFormat="1" ht="19.5" customHeight="1">
      <c r="A25" s="319" t="s">
        <v>207</v>
      </c>
      <c r="B25" s="320"/>
      <c r="C25" s="136"/>
      <c r="D25" s="136"/>
      <c r="E25" s="136"/>
    </row>
    <row r="26" spans="1:5" ht="18.75">
      <c r="A26" s="203"/>
      <c r="B26" s="59"/>
      <c r="C26" s="13"/>
      <c r="D26" s="13"/>
      <c r="E26" s="13"/>
    </row>
    <row r="27" spans="1:5" s="135" customFormat="1" ht="19.5" customHeight="1">
      <c r="A27" s="319" t="s">
        <v>77</v>
      </c>
      <c r="B27" s="320"/>
      <c r="C27" s="136"/>
      <c r="D27" s="136"/>
      <c r="E27" s="136"/>
    </row>
    <row r="28" spans="1:5" s="135" customFormat="1" ht="19.5" customHeight="1">
      <c r="A28" s="319" t="s">
        <v>208</v>
      </c>
      <c r="B28" s="320"/>
      <c r="C28" s="136"/>
      <c r="D28" s="136"/>
      <c r="E28" s="136"/>
    </row>
    <row r="29" spans="1:5" s="135" customFormat="1">
      <c r="A29" s="99"/>
      <c r="B29" s="136"/>
      <c r="C29" s="136"/>
      <c r="D29" s="136"/>
      <c r="E29" s="136"/>
    </row>
    <row r="30" spans="1:5" s="135" customFormat="1">
      <c r="A30" s="283" t="s">
        <v>225</v>
      </c>
      <c r="B30" s="136"/>
      <c r="C30" s="136"/>
      <c r="D30" s="136"/>
      <c r="E30" s="136"/>
    </row>
    <row r="31" spans="1:5" s="135" customFormat="1">
      <c r="A31" s="259" t="s">
        <v>274</v>
      </c>
      <c r="B31" s="136"/>
      <c r="C31" s="136"/>
      <c r="D31" s="136"/>
      <c r="E31" s="136"/>
    </row>
    <row r="32" spans="1:5" s="135" customFormat="1">
      <c r="A32" s="283"/>
      <c r="B32" s="136"/>
      <c r="C32" s="136"/>
      <c r="D32" s="136"/>
      <c r="E32" s="136"/>
    </row>
    <row r="33" spans="1:23" s="135" customFormat="1" ht="18.75">
      <c r="A33" s="353" t="s">
        <v>194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</row>
    <row r="34" spans="1:23" s="135" customFormat="1" ht="14.25" customHeight="1">
      <c r="A34" s="117"/>
      <c r="B34" s="116"/>
      <c r="C34" s="136"/>
      <c r="D34" s="136"/>
      <c r="E34" s="136"/>
    </row>
    <row r="35" spans="1:23" s="288" customFormat="1" ht="12.75" customHeight="1">
      <c r="A35" s="253"/>
      <c r="B35" s="253" t="s">
        <v>234</v>
      </c>
      <c r="C35" s="253">
        <v>1</v>
      </c>
      <c r="D35" s="253">
        <v>2</v>
      </c>
      <c r="E35" s="253">
        <v>3</v>
      </c>
      <c r="F35" s="253">
        <v>4</v>
      </c>
      <c r="G35" s="253">
        <v>5</v>
      </c>
      <c r="H35" s="253">
        <v>6</v>
      </c>
      <c r="I35" s="253">
        <v>7</v>
      </c>
      <c r="J35" s="253">
        <v>8</v>
      </c>
      <c r="K35" s="253">
        <v>9</v>
      </c>
      <c r="L35" s="253">
        <v>10</v>
      </c>
      <c r="M35" s="253">
        <v>11</v>
      </c>
      <c r="N35" s="253">
        <v>12</v>
      </c>
      <c r="O35" s="253">
        <v>13</v>
      </c>
      <c r="P35" s="253">
        <v>14</v>
      </c>
      <c r="Q35" s="253">
        <v>15</v>
      </c>
      <c r="R35" s="287"/>
      <c r="S35" s="287"/>
      <c r="T35" s="287"/>
      <c r="U35" s="287"/>
      <c r="V35" s="287"/>
      <c r="W35" s="287"/>
    </row>
    <row r="36" spans="1:23" s="288" customFormat="1" ht="15" customHeight="1">
      <c r="A36" s="250" t="s">
        <v>226</v>
      </c>
      <c r="B36" s="254">
        <f>B17</f>
        <v>0</v>
      </c>
      <c r="C36" s="286">
        <f>(1+$B$36)^(C$35-$C$35)</f>
        <v>1</v>
      </c>
      <c r="D36" s="286">
        <f t="shared" ref="D36:Q36" si="0">(1+$B$36)^(D$35-$C$35)</f>
        <v>1</v>
      </c>
      <c r="E36" s="286">
        <f t="shared" si="0"/>
        <v>1</v>
      </c>
      <c r="F36" s="286">
        <f t="shared" si="0"/>
        <v>1</v>
      </c>
      <c r="G36" s="286">
        <f t="shared" si="0"/>
        <v>1</v>
      </c>
      <c r="H36" s="286">
        <f t="shared" si="0"/>
        <v>1</v>
      </c>
      <c r="I36" s="286">
        <f t="shared" si="0"/>
        <v>1</v>
      </c>
      <c r="J36" s="286">
        <f t="shared" si="0"/>
        <v>1</v>
      </c>
      <c r="K36" s="286">
        <f t="shared" si="0"/>
        <v>1</v>
      </c>
      <c r="L36" s="286">
        <f t="shared" si="0"/>
        <v>1</v>
      </c>
      <c r="M36" s="286">
        <f t="shared" si="0"/>
        <v>1</v>
      </c>
      <c r="N36" s="286">
        <f t="shared" si="0"/>
        <v>1</v>
      </c>
      <c r="O36" s="286">
        <f t="shared" si="0"/>
        <v>1</v>
      </c>
      <c r="P36" s="286">
        <f t="shared" si="0"/>
        <v>1</v>
      </c>
      <c r="Q36" s="286">
        <f t="shared" si="0"/>
        <v>1</v>
      </c>
      <c r="V36" s="287"/>
      <c r="W36" s="287"/>
    </row>
    <row r="37" spans="1:23" s="135" customFormat="1" ht="15" customHeight="1">
      <c r="A37" s="117"/>
      <c r="B37" s="116"/>
      <c r="C37" s="136"/>
      <c r="D37" s="136"/>
      <c r="E37" s="136"/>
    </row>
    <row r="38" spans="1:23" ht="15" customHeight="1">
      <c r="A38" s="222" t="s">
        <v>240</v>
      </c>
      <c r="B38" s="225" t="s">
        <v>5</v>
      </c>
      <c r="C38" s="224" t="str">
        <f>'Hypothèses Exploitation'!C$22</f>
        <v>Année 1</v>
      </c>
      <c r="D38" s="224" t="str">
        <f>'Hypothèses Exploitation'!D$22</f>
        <v>Année 2</v>
      </c>
      <c r="E38" s="224" t="str">
        <f>'Hypothèses Exploitation'!E$22</f>
        <v>Année 3</v>
      </c>
      <c r="F38" s="224" t="str">
        <f>'Hypothèses Exploitation'!F$22</f>
        <v>Année 4</v>
      </c>
      <c r="G38" s="224" t="str">
        <f>'Hypothèses Exploitation'!G$22</f>
        <v>Année 5</v>
      </c>
      <c r="H38" s="224" t="str">
        <f>'Hypothèses Exploitation'!H$22</f>
        <v>Année 6</v>
      </c>
      <c r="I38" s="224" t="str">
        <f>'Hypothèses Exploitation'!I$22</f>
        <v>Année 7</v>
      </c>
      <c r="J38" s="224" t="str">
        <f>'Hypothèses Exploitation'!J$22</f>
        <v>Année 8</v>
      </c>
      <c r="K38" s="224" t="str">
        <f>'Hypothèses Exploitation'!K$22</f>
        <v>Année 9</v>
      </c>
      <c r="L38" s="224" t="str">
        <f>'Hypothèses Exploitation'!L$22</f>
        <v>Année 10</v>
      </c>
      <c r="M38" s="224" t="str">
        <f>'Hypothèses Exploitation'!M$22</f>
        <v>Année 11</v>
      </c>
      <c r="N38" s="224" t="str">
        <f>'Hypothèses Exploitation'!N$22</f>
        <v>Année 12</v>
      </c>
      <c r="O38" s="224" t="str">
        <f>'Hypothèses Exploitation'!O$22</f>
        <v>Année 13</v>
      </c>
      <c r="P38" s="224" t="str">
        <f>'Hypothèses Exploitation'!P$22</f>
        <v>Année 14</v>
      </c>
      <c r="Q38" s="224" t="str">
        <f>'Hypothèses Exploitation'!Q$22</f>
        <v>Année 15</v>
      </c>
    </row>
    <row r="39" spans="1:23" s="135" customFormat="1" ht="3" customHeight="1">
      <c r="A39" s="117"/>
      <c r="B39" s="116"/>
      <c r="C39" s="136"/>
      <c r="D39" s="136"/>
      <c r="E39" s="136"/>
    </row>
    <row r="40" spans="1:23" s="132" customFormat="1">
      <c r="A40" s="134" t="s">
        <v>205</v>
      </c>
      <c r="B40" s="292">
        <f>SUM(C40:Q40)</f>
        <v>0</v>
      </c>
      <c r="C40" s="292">
        <f>'E - Comptes prévisionnels'!C16</f>
        <v>0</v>
      </c>
      <c r="D40" s="292">
        <f>'E - Comptes prévisionnels'!D16</f>
        <v>0</v>
      </c>
      <c r="E40" s="292">
        <f>'E - Comptes prévisionnels'!E16</f>
        <v>0</v>
      </c>
      <c r="F40" s="292">
        <f>'E - Comptes prévisionnels'!F16</f>
        <v>0</v>
      </c>
      <c r="G40" s="292">
        <f>'E - Comptes prévisionnels'!G16</f>
        <v>0</v>
      </c>
      <c r="H40" s="292">
        <f>'E - Comptes prévisionnels'!H16</f>
        <v>0</v>
      </c>
      <c r="I40" s="292">
        <f>'E - Comptes prévisionnels'!I16</f>
        <v>0</v>
      </c>
      <c r="J40" s="292">
        <f>'E - Comptes prévisionnels'!J16</f>
        <v>0</v>
      </c>
      <c r="K40" s="292">
        <f>'E - Comptes prévisionnels'!K16</f>
        <v>0</v>
      </c>
      <c r="L40" s="292">
        <f>'E - Comptes prévisionnels'!L16</f>
        <v>0</v>
      </c>
      <c r="M40" s="292">
        <f>'E - Comptes prévisionnels'!M16</f>
        <v>0</v>
      </c>
      <c r="N40" s="292">
        <f>'E - Comptes prévisionnels'!N16</f>
        <v>0</v>
      </c>
      <c r="O40" s="292">
        <f>'E - Comptes prévisionnels'!O16</f>
        <v>0</v>
      </c>
      <c r="P40" s="292">
        <f>'E - Comptes prévisionnels'!P16</f>
        <v>0</v>
      </c>
      <c r="Q40" s="292">
        <f>'E - Comptes prévisionnels'!Q16</f>
        <v>0</v>
      </c>
      <c r="R40" s="135"/>
    </row>
    <row r="41" spans="1:23" s="135" customFormat="1" ht="3" customHeight="1">
      <c r="A41" s="117"/>
      <c r="B41" s="116"/>
      <c r="C41" s="136"/>
      <c r="D41" s="136"/>
      <c r="E41" s="136"/>
    </row>
    <row r="42" spans="1:23" s="9" customFormat="1">
      <c r="A42" s="80" t="s">
        <v>42</v>
      </c>
      <c r="B42" s="144">
        <f>SUM(C42:Q42)</f>
        <v>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12"/>
    </row>
    <row r="43" spans="1:23" s="9" customFormat="1">
      <c r="A43" s="80" t="s">
        <v>76</v>
      </c>
      <c r="B43" s="144">
        <f>SUM(C43:Q43)</f>
        <v>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12"/>
    </row>
    <row r="44" spans="1:23" s="135" customFormat="1" ht="3" customHeight="1">
      <c r="A44" s="117"/>
      <c r="B44" s="116"/>
      <c r="C44" s="136"/>
      <c r="D44" s="136"/>
      <c r="E44" s="136"/>
    </row>
    <row r="45" spans="1:23" s="9" customFormat="1">
      <c r="A45" s="220" t="s">
        <v>101</v>
      </c>
      <c r="B45" s="221">
        <f>SUM(C45:Q45)</f>
        <v>0</v>
      </c>
      <c r="C45" s="221">
        <f t="shared" ref="C45" si="1">MAX(C42,C43)</f>
        <v>0</v>
      </c>
      <c r="D45" s="221">
        <f>MAX(D42,D43)</f>
        <v>0</v>
      </c>
      <c r="E45" s="221">
        <f t="shared" ref="E45" si="2">MAX(E42,E43)</f>
        <v>0</v>
      </c>
      <c r="F45" s="221">
        <f t="shared" ref="F45" si="3">MAX(F42,F43)</f>
        <v>0</v>
      </c>
      <c r="G45" s="221">
        <f t="shared" ref="G45" si="4">MAX(G42,G43)</f>
        <v>0</v>
      </c>
      <c r="H45" s="221">
        <f t="shared" ref="H45" si="5">MAX(H42,H43)</f>
        <v>0</v>
      </c>
      <c r="I45" s="221">
        <f t="shared" ref="I45:Q45" si="6">MAX(I42,I43)</f>
        <v>0</v>
      </c>
      <c r="J45" s="221">
        <f t="shared" si="6"/>
        <v>0</v>
      </c>
      <c r="K45" s="221">
        <f t="shared" si="6"/>
        <v>0</v>
      </c>
      <c r="L45" s="221">
        <f t="shared" si="6"/>
        <v>0</v>
      </c>
      <c r="M45" s="221">
        <f t="shared" si="6"/>
        <v>0</v>
      </c>
      <c r="N45" s="221">
        <f t="shared" si="6"/>
        <v>0</v>
      </c>
      <c r="O45" s="221">
        <f t="shared" si="6"/>
        <v>0</v>
      </c>
      <c r="P45" s="221">
        <f t="shared" si="6"/>
        <v>0</v>
      </c>
      <c r="Q45" s="221">
        <f t="shared" si="6"/>
        <v>0</v>
      </c>
      <c r="R45" s="12"/>
    </row>
    <row r="46" spans="1:23" ht="18.75">
      <c r="A46" s="59"/>
      <c r="B46" s="59"/>
      <c r="C46" s="13"/>
      <c r="D46" s="13"/>
      <c r="E46" s="13"/>
    </row>
    <row r="47" spans="1:23" ht="12" customHeight="1">
      <c r="A47" s="283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</row>
    <row r="48" spans="1:23" ht="13.5" customHeight="1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15" ht="12.75" customHeight="1">
      <c r="A49" s="103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>
      <c r="A50" s="104"/>
    </row>
    <row r="51" spans="1:15">
      <c r="A51" s="104"/>
    </row>
    <row r="52" spans="1:15">
      <c r="A52" s="105"/>
    </row>
  </sheetData>
  <mergeCells count="6">
    <mergeCell ref="B3:C3"/>
    <mergeCell ref="B4:C4"/>
    <mergeCell ref="A6:R6"/>
    <mergeCell ref="A1:R1"/>
    <mergeCell ref="A33:R33"/>
    <mergeCell ref="A12:R12"/>
  </mergeCells>
  <printOptions horizontalCentered="1"/>
  <pageMargins left="0.35433070866141736" right="0.23622047244094491" top="0.35433070866141736" bottom="0.98425196850393704" header="0.23622047244094491" footer="0.51181102362204722"/>
  <pageSetup paperSize="9" scale="48" orientation="landscape" r:id="rId1"/>
  <headerFooter alignWithMargins="0">
    <oddFooter>&amp;R&amp;"Arial,Gras"&amp;12&amp;A - Page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VE108"/>
  <sheetViews>
    <sheetView showGridLines="0" zoomScaleNormal="100" zoomScaleSheetLayoutView="85" workbookViewId="0">
      <selection sqref="A1:R1"/>
    </sheetView>
  </sheetViews>
  <sheetFormatPr baseColWidth="10" defaultColWidth="0" defaultRowHeight="12.75"/>
  <cols>
    <col min="1" max="1" width="60.140625" style="64" customWidth="1"/>
    <col min="2" max="2" width="17.42578125" style="64" customWidth="1"/>
    <col min="3" max="17" width="11.7109375" style="64" customWidth="1"/>
    <col min="18" max="20" width="11.42578125" style="64" customWidth="1"/>
    <col min="21" max="230" width="11.42578125" style="64" hidden="1"/>
    <col min="231" max="231" width="39.28515625" style="64" hidden="1"/>
    <col min="232" max="232" width="15.42578125" style="64" hidden="1"/>
    <col min="233" max="242" width="11.42578125" style="64" hidden="1"/>
    <col min="243" max="243" width="13.7109375" style="64" hidden="1"/>
    <col min="244" max="252" width="11.42578125" style="64" hidden="1"/>
    <col min="253" max="253" width="14.5703125" style="64" hidden="1"/>
    <col min="254" max="486" width="11.42578125" style="64" hidden="1"/>
    <col min="487" max="487" width="39.28515625" style="64" hidden="1"/>
    <col min="488" max="488" width="15.42578125" style="64" hidden="1"/>
    <col min="489" max="498" width="11.42578125" style="64" hidden="1"/>
    <col min="499" max="499" width="13.7109375" style="64" hidden="1"/>
    <col min="500" max="508" width="11.42578125" style="64" hidden="1"/>
    <col min="509" max="509" width="14.5703125" style="64" hidden="1"/>
    <col min="510" max="742" width="11.42578125" style="64" hidden="1"/>
    <col min="743" max="743" width="39.28515625" style="64" hidden="1"/>
    <col min="744" max="744" width="15.42578125" style="64" hidden="1"/>
    <col min="745" max="754" width="11.42578125" style="64" hidden="1"/>
    <col min="755" max="755" width="13.7109375" style="64" hidden="1"/>
    <col min="756" max="764" width="11.42578125" style="64" hidden="1"/>
    <col min="765" max="765" width="14.5703125" style="64" hidden="1"/>
    <col min="766" max="998" width="11.42578125" style="64" hidden="1"/>
    <col min="999" max="999" width="39.28515625" style="64" hidden="1"/>
    <col min="1000" max="1000" width="15.42578125" style="64" hidden="1"/>
    <col min="1001" max="1010" width="11.42578125" style="64" hidden="1"/>
    <col min="1011" max="1011" width="13.7109375" style="64" hidden="1"/>
    <col min="1012" max="1020" width="11.42578125" style="64" hidden="1"/>
    <col min="1021" max="1021" width="14.5703125" style="64" hidden="1"/>
    <col min="1022" max="1254" width="11.42578125" style="64" hidden="1"/>
    <col min="1255" max="1255" width="39.28515625" style="64" hidden="1"/>
    <col min="1256" max="1256" width="15.42578125" style="64" hidden="1"/>
    <col min="1257" max="1266" width="11.42578125" style="64" hidden="1"/>
    <col min="1267" max="1267" width="13.7109375" style="64" hidden="1"/>
    <col min="1268" max="1276" width="11.42578125" style="64" hidden="1"/>
    <col min="1277" max="1277" width="14.5703125" style="64" hidden="1"/>
    <col min="1278" max="1510" width="11.42578125" style="64" hidden="1"/>
    <col min="1511" max="1511" width="39.28515625" style="64" hidden="1"/>
    <col min="1512" max="1512" width="15.42578125" style="64" hidden="1"/>
    <col min="1513" max="1522" width="11.42578125" style="64" hidden="1"/>
    <col min="1523" max="1523" width="13.7109375" style="64" hidden="1"/>
    <col min="1524" max="1532" width="11.42578125" style="64" hidden="1"/>
    <col min="1533" max="1533" width="14.5703125" style="64" hidden="1"/>
    <col min="1534" max="1766" width="11.42578125" style="64" hidden="1"/>
    <col min="1767" max="1767" width="39.28515625" style="64" hidden="1"/>
    <col min="1768" max="1768" width="15.42578125" style="64" hidden="1"/>
    <col min="1769" max="1778" width="11.42578125" style="64" hidden="1"/>
    <col min="1779" max="1779" width="13.7109375" style="64" hidden="1"/>
    <col min="1780" max="1788" width="11.42578125" style="64" hidden="1"/>
    <col min="1789" max="1789" width="14.5703125" style="64" hidden="1"/>
    <col min="1790" max="2022" width="11.42578125" style="64" hidden="1"/>
    <col min="2023" max="2023" width="39.28515625" style="64" hidden="1"/>
    <col min="2024" max="2024" width="15.42578125" style="64" hidden="1"/>
    <col min="2025" max="2034" width="11.42578125" style="64" hidden="1"/>
    <col min="2035" max="2035" width="13.7109375" style="64" hidden="1"/>
    <col min="2036" max="2044" width="11.42578125" style="64" hidden="1"/>
    <col min="2045" max="2045" width="14.5703125" style="64" hidden="1"/>
    <col min="2046" max="2278" width="11.42578125" style="64" hidden="1"/>
    <col min="2279" max="2279" width="39.28515625" style="64" hidden="1"/>
    <col min="2280" max="2280" width="15.42578125" style="64" hidden="1"/>
    <col min="2281" max="2290" width="11.42578125" style="64" hidden="1"/>
    <col min="2291" max="2291" width="13.7109375" style="64" hidden="1"/>
    <col min="2292" max="2300" width="11.42578125" style="64" hidden="1"/>
    <col min="2301" max="2301" width="14.5703125" style="64" hidden="1"/>
    <col min="2302" max="2534" width="11.42578125" style="64" hidden="1"/>
    <col min="2535" max="2535" width="39.28515625" style="64" hidden="1"/>
    <col min="2536" max="2536" width="15.42578125" style="64" hidden="1"/>
    <col min="2537" max="2546" width="11.42578125" style="64" hidden="1"/>
    <col min="2547" max="2547" width="13.7109375" style="64" hidden="1"/>
    <col min="2548" max="2556" width="11.42578125" style="64" hidden="1"/>
    <col min="2557" max="2557" width="14.5703125" style="64" hidden="1"/>
    <col min="2558" max="2790" width="11.42578125" style="64" hidden="1"/>
    <col min="2791" max="2791" width="39.28515625" style="64" hidden="1"/>
    <col min="2792" max="2792" width="15.42578125" style="64" hidden="1"/>
    <col min="2793" max="2802" width="11.42578125" style="64" hidden="1"/>
    <col min="2803" max="2803" width="13.7109375" style="64" hidden="1"/>
    <col min="2804" max="2812" width="11.42578125" style="64" hidden="1"/>
    <col min="2813" max="2813" width="14.5703125" style="64" hidden="1"/>
    <col min="2814" max="3046" width="11.42578125" style="64" hidden="1"/>
    <col min="3047" max="3047" width="39.28515625" style="64" hidden="1"/>
    <col min="3048" max="3048" width="15.42578125" style="64" hidden="1"/>
    <col min="3049" max="3058" width="11.42578125" style="64" hidden="1"/>
    <col min="3059" max="3059" width="13.7109375" style="64" hidden="1"/>
    <col min="3060" max="3068" width="11.42578125" style="64" hidden="1"/>
    <col min="3069" max="3069" width="14.5703125" style="64" hidden="1"/>
    <col min="3070" max="3302" width="11.42578125" style="64" hidden="1"/>
    <col min="3303" max="3303" width="39.28515625" style="64" hidden="1"/>
    <col min="3304" max="3304" width="15.42578125" style="64" hidden="1"/>
    <col min="3305" max="3314" width="11.42578125" style="64" hidden="1"/>
    <col min="3315" max="3315" width="13.7109375" style="64" hidden="1"/>
    <col min="3316" max="3324" width="11.42578125" style="64" hidden="1"/>
    <col min="3325" max="3325" width="14.5703125" style="64" hidden="1"/>
    <col min="3326" max="3558" width="11.42578125" style="64" hidden="1"/>
    <col min="3559" max="3559" width="39.28515625" style="64" hidden="1"/>
    <col min="3560" max="3560" width="15.42578125" style="64" hidden="1"/>
    <col min="3561" max="3570" width="11.42578125" style="64" hidden="1"/>
    <col min="3571" max="3571" width="13.7109375" style="64" hidden="1"/>
    <col min="3572" max="3580" width="11.42578125" style="64" hidden="1"/>
    <col min="3581" max="3581" width="14.5703125" style="64" hidden="1"/>
    <col min="3582" max="3814" width="11.42578125" style="64" hidden="1"/>
    <col min="3815" max="3815" width="39.28515625" style="64" hidden="1"/>
    <col min="3816" max="3816" width="15.42578125" style="64" hidden="1"/>
    <col min="3817" max="3826" width="11.42578125" style="64" hidden="1"/>
    <col min="3827" max="3827" width="13.7109375" style="64" hidden="1"/>
    <col min="3828" max="3836" width="11.42578125" style="64" hidden="1"/>
    <col min="3837" max="3837" width="14.5703125" style="64" hidden="1"/>
    <col min="3838" max="4070" width="11.42578125" style="64" hidden="1"/>
    <col min="4071" max="4071" width="39.28515625" style="64" hidden="1"/>
    <col min="4072" max="4072" width="15.42578125" style="64" hidden="1"/>
    <col min="4073" max="4082" width="11.42578125" style="64" hidden="1"/>
    <col min="4083" max="4083" width="13.7109375" style="64" hidden="1"/>
    <col min="4084" max="4092" width="11.42578125" style="64" hidden="1"/>
    <col min="4093" max="4093" width="14.5703125" style="64" hidden="1"/>
    <col min="4094" max="4326" width="11.42578125" style="64" hidden="1"/>
    <col min="4327" max="4327" width="39.28515625" style="64" hidden="1"/>
    <col min="4328" max="4328" width="15.42578125" style="64" hidden="1"/>
    <col min="4329" max="4338" width="11.42578125" style="64" hidden="1"/>
    <col min="4339" max="4339" width="13.7109375" style="64" hidden="1"/>
    <col min="4340" max="4348" width="11.42578125" style="64" hidden="1"/>
    <col min="4349" max="4349" width="14.5703125" style="64" hidden="1"/>
    <col min="4350" max="4582" width="11.42578125" style="64" hidden="1"/>
    <col min="4583" max="4583" width="39.28515625" style="64" hidden="1"/>
    <col min="4584" max="4584" width="15.42578125" style="64" hidden="1"/>
    <col min="4585" max="4594" width="11.42578125" style="64" hidden="1"/>
    <col min="4595" max="4595" width="13.7109375" style="64" hidden="1"/>
    <col min="4596" max="4604" width="11.42578125" style="64" hidden="1"/>
    <col min="4605" max="4605" width="14.5703125" style="64" hidden="1"/>
    <col min="4606" max="4838" width="11.42578125" style="64" hidden="1"/>
    <col min="4839" max="4839" width="39.28515625" style="64" hidden="1"/>
    <col min="4840" max="4840" width="15.42578125" style="64" hidden="1"/>
    <col min="4841" max="4850" width="11.42578125" style="64" hidden="1"/>
    <col min="4851" max="4851" width="13.7109375" style="64" hidden="1"/>
    <col min="4852" max="4860" width="11.42578125" style="64" hidden="1"/>
    <col min="4861" max="4861" width="14.5703125" style="64" hidden="1"/>
    <col min="4862" max="5094" width="11.42578125" style="64" hidden="1"/>
    <col min="5095" max="5095" width="39.28515625" style="64" hidden="1"/>
    <col min="5096" max="5096" width="15.42578125" style="64" hidden="1"/>
    <col min="5097" max="5106" width="11.42578125" style="64" hidden="1"/>
    <col min="5107" max="5107" width="13.7109375" style="64" hidden="1"/>
    <col min="5108" max="5116" width="11.42578125" style="64" hidden="1"/>
    <col min="5117" max="5117" width="14.5703125" style="64" hidden="1"/>
    <col min="5118" max="5350" width="11.42578125" style="64" hidden="1"/>
    <col min="5351" max="5351" width="39.28515625" style="64" hidden="1"/>
    <col min="5352" max="5352" width="15.42578125" style="64" hidden="1"/>
    <col min="5353" max="5362" width="11.42578125" style="64" hidden="1"/>
    <col min="5363" max="5363" width="13.7109375" style="64" hidden="1"/>
    <col min="5364" max="5372" width="11.42578125" style="64" hidden="1"/>
    <col min="5373" max="5373" width="14.5703125" style="64" hidden="1"/>
    <col min="5374" max="5606" width="11.42578125" style="64" hidden="1"/>
    <col min="5607" max="5607" width="39.28515625" style="64" hidden="1"/>
    <col min="5608" max="5608" width="15.42578125" style="64" hidden="1"/>
    <col min="5609" max="5618" width="11.42578125" style="64" hidden="1"/>
    <col min="5619" max="5619" width="13.7109375" style="64" hidden="1"/>
    <col min="5620" max="5628" width="11.42578125" style="64" hidden="1"/>
    <col min="5629" max="5629" width="14.5703125" style="64" hidden="1"/>
    <col min="5630" max="5862" width="11.42578125" style="64" hidden="1"/>
    <col min="5863" max="5863" width="39.28515625" style="64" hidden="1"/>
    <col min="5864" max="5864" width="15.42578125" style="64" hidden="1"/>
    <col min="5865" max="5874" width="11.42578125" style="64" hidden="1"/>
    <col min="5875" max="5875" width="13.7109375" style="64" hidden="1"/>
    <col min="5876" max="5884" width="11.42578125" style="64" hidden="1"/>
    <col min="5885" max="5885" width="14.5703125" style="64" hidden="1"/>
    <col min="5886" max="6118" width="11.42578125" style="64" hidden="1"/>
    <col min="6119" max="6119" width="39.28515625" style="64" hidden="1"/>
    <col min="6120" max="6120" width="15.42578125" style="64" hidden="1"/>
    <col min="6121" max="6130" width="11.42578125" style="64" hidden="1"/>
    <col min="6131" max="6131" width="13.7109375" style="64" hidden="1"/>
    <col min="6132" max="6140" width="11.42578125" style="64" hidden="1"/>
    <col min="6141" max="6141" width="14.5703125" style="64" hidden="1"/>
    <col min="6142" max="6374" width="11.42578125" style="64" hidden="1"/>
    <col min="6375" max="6375" width="39.28515625" style="64" hidden="1"/>
    <col min="6376" max="6376" width="15.42578125" style="64" hidden="1"/>
    <col min="6377" max="6386" width="11.42578125" style="64" hidden="1"/>
    <col min="6387" max="6387" width="13.7109375" style="64" hidden="1"/>
    <col min="6388" max="6396" width="11.42578125" style="64" hidden="1"/>
    <col min="6397" max="6397" width="14.5703125" style="64" hidden="1"/>
    <col min="6398" max="6630" width="11.42578125" style="64" hidden="1"/>
    <col min="6631" max="6631" width="39.28515625" style="64" hidden="1"/>
    <col min="6632" max="6632" width="15.42578125" style="64" hidden="1"/>
    <col min="6633" max="6642" width="11.42578125" style="64" hidden="1"/>
    <col min="6643" max="6643" width="13.7109375" style="64" hidden="1"/>
    <col min="6644" max="6652" width="11.42578125" style="64" hidden="1"/>
    <col min="6653" max="6653" width="14.5703125" style="64" hidden="1"/>
    <col min="6654" max="6886" width="11.42578125" style="64" hidden="1"/>
    <col min="6887" max="6887" width="39.28515625" style="64" hidden="1"/>
    <col min="6888" max="6888" width="15.42578125" style="64" hidden="1"/>
    <col min="6889" max="6898" width="11.42578125" style="64" hidden="1"/>
    <col min="6899" max="6899" width="13.7109375" style="64" hidden="1"/>
    <col min="6900" max="6908" width="11.42578125" style="64" hidden="1"/>
    <col min="6909" max="6909" width="14.5703125" style="64" hidden="1"/>
    <col min="6910" max="7142" width="11.42578125" style="64" hidden="1"/>
    <col min="7143" max="7143" width="39.28515625" style="64" hidden="1"/>
    <col min="7144" max="7144" width="15.42578125" style="64" hidden="1"/>
    <col min="7145" max="7154" width="11.42578125" style="64" hidden="1"/>
    <col min="7155" max="7155" width="13.7109375" style="64" hidden="1"/>
    <col min="7156" max="7164" width="11.42578125" style="64" hidden="1"/>
    <col min="7165" max="7165" width="14.5703125" style="64" hidden="1"/>
    <col min="7166" max="7398" width="11.42578125" style="64" hidden="1"/>
    <col min="7399" max="7399" width="39.28515625" style="64" hidden="1"/>
    <col min="7400" max="7400" width="15.42578125" style="64" hidden="1"/>
    <col min="7401" max="7410" width="11.42578125" style="64" hidden="1"/>
    <col min="7411" max="7411" width="13.7109375" style="64" hidden="1"/>
    <col min="7412" max="7420" width="11.42578125" style="64" hidden="1"/>
    <col min="7421" max="7421" width="14.5703125" style="64" hidden="1"/>
    <col min="7422" max="7654" width="11.42578125" style="64" hidden="1"/>
    <col min="7655" max="7655" width="39.28515625" style="64" hidden="1"/>
    <col min="7656" max="7656" width="15.42578125" style="64" hidden="1"/>
    <col min="7657" max="7666" width="11.42578125" style="64" hidden="1"/>
    <col min="7667" max="7667" width="13.7109375" style="64" hidden="1"/>
    <col min="7668" max="7676" width="11.42578125" style="64" hidden="1"/>
    <col min="7677" max="7677" width="14.5703125" style="64" hidden="1"/>
    <col min="7678" max="7910" width="11.42578125" style="64" hidden="1"/>
    <col min="7911" max="7911" width="39.28515625" style="64" hidden="1"/>
    <col min="7912" max="7912" width="15.42578125" style="64" hidden="1"/>
    <col min="7913" max="7922" width="11.42578125" style="64" hidden="1"/>
    <col min="7923" max="7923" width="13.7109375" style="64" hidden="1"/>
    <col min="7924" max="7932" width="11.42578125" style="64" hidden="1"/>
    <col min="7933" max="7933" width="14.5703125" style="64" hidden="1"/>
    <col min="7934" max="8166" width="11.42578125" style="64" hidden="1"/>
    <col min="8167" max="8167" width="39.28515625" style="64" hidden="1"/>
    <col min="8168" max="8168" width="15.42578125" style="64" hidden="1"/>
    <col min="8169" max="8178" width="11.42578125" style="64" hidden="1"/>
    <col min="8179" max="8179" width="13.7109375" style="64" hidden="1"/>
    <col min="8180" max="8188" width="11.42578125" style="64" hidden="1"/>
    <col min="8189" max="8189" width="14.5703125" style="64" hidden="1"/>
    <col min="8190" max="8422" width="11.42578125" style="64" hidden="1"/>
    <col min="8423" max="8423" width="39.28515625" style="64" hidden="1"/>
    <col min="8424" max="8424" width="15.42578125" style="64" hidden="1"/>
    <col min="8425" max="8434" width="11.42578125" style="64" hidden="1"/>
    <col min="8435" max="8435" width="13.7109375" style="64" hidden="1"/>
    <col min="8436" max="8444" width="11.42578125" style="64" hidden="1"/>
    <col min="8445" max="8445" width="14.5703125" style="64" hidden="1"/>
    <col min="8446" max="8678" width="11.42578125" style="64" hidden="1"/>
    <col min="8679" max="8679" width="39.28515625" style="64" hidden="1"/>
    <col min="8680" max="8680" width="15.42578125" style="64" hidden="1"/>
    <col min="8681" max="8690" width="11.42578125" style="64" hidden="1"/>
    <col min="8691" max="8691" width="13.7109375" style="64" hidden="1"/>
    <col min="8692" max="8700" width="11.42578125" style="64" hidden="1"/>
    <col min="8701" max="8701" width="14.5703125" style="64" hidden="1"/>
    <col min="8702" max="8934" width="11.42578125" style="64" hidden="1"/>
    <col min="8935" max="8935" width="39.28515625" style="64" hidden="1"/>
    <col min="8936" max="8936" width="15.42578125" style="64" hidden="1"/>
    <col min="8937" max="8946" width="11.42578125" style="64" hidden="1"/>
    <col min="8947" max="8947" width="13.7109375" style="64" hidden="1"/>
    <col min="8948" max="8956" width="11.42578125" style="64" hidden="1"/>
    <col min="8957" max="8957" width="14.5703125" style="64" hidden="1"/>
    <col min="8958" max="9190" width="11.42578125" style="64" hidden="1"/>
    <col min="9191" max="9191" width="39.28515625" style="64" hidden="1"/>
    <col min="9192" max="9192" width="15.42578125" style="64" hidden="1"/>
    <col min="9193" max="9202" width="11.42578125" style="64" hidden="1"/>
    <col min="9203" max="9203" width="13.7109375" style="64" hidden="1"/>
    <col min="9204" max="9212" width="11.42578125" style="64" hidden="1"/>
    <col min="9213" max="9213" width="14.5703125" style="64" hidden="1"/>
    <col min="9214" max="9446" width="11.42578125" style="64" hidden="1"/>
    <col min="9447" max="9447" width="39.28515625" style="64" hidden="1"/>
    <col min="9448" max="9448" width="15.42578125" style="64" hidden="1"/>
    <col min="9449" max="9458" width="11.42578125" style="64" hidden="1"/>
    <col min="9459" max="9459" width="13.7109375" style="64" hidden="1"/>
    <col min="9460" max="9468" width="11.42578125" style="64" hidden="1"/>
    <col min="9469" max="9469" width="14.5703125" style="64" hidden="1"/>
    <col min="9470" max="9702" width="11.42578125" style="64" hidden="1"/>
    <col min="9703" max="9703" width="39.28515625" style="64" hidden="1"/>
    <col min="9704" max="9704" width="15.42578125" style="64" hidden="1"/>
    <col min="9705" max="9714" width="11.42578125" style="64" hidden="1"/>
    <col min="9715" max="9715" width="13.7109375" style="64" hidden="1"/>
    <col min="9716" max="9724" width="11.42578125" style="64" hidden="1"/>
    <col min="9725" max="9725" width="14.5703125" style="64" hidden="1"/>
    <col min="9726" max="9958" width="11.42578125" style="64" hidden="1"/>
    <col min="9959" max="9959" width="39.28515625" style="64" hidden="1"/>
    <col min="9960" max="9960" width="15.42578125" style="64" hidden="1"/>
    <col min="9961" max="9970" width="11.42578125" style="64" hidden="1"/>
    <col min="9971" max="9971" width="13.7109375" style="64" hidden="1"/>
    <col min="9972" max="9980" width="11.42578125" style="64" hidden="1"/>
    <col min="9981" max="9981" width="14.5703125" style="64" hidden="1"/>
    <col min="9982" max="10214" width="11.42578125" style="64" hidden="1"/>
    <col min="10215" max="10215" width="39.28515625" style="64" hidden="1"/>
    <col min="10216" max="10216" width="15.42578125" style="64" hidden="1"/>
    <col min="10217" max="10226" width="11.42578125" style="64" hidden="1"/>
    <col min="10227" max="10227" width="13.7109375" style="64" hidden="1"/>
    <col min="10228" max="10236" width="11.42578125" style="64" hidden="1"/>
    <col min="10237" max="10237" width="14.5703125" style="64" hidden="1"/>
    <col min="10238" max="10470" width="11.42578125" style="64" hidden="1"/>
    <col min="10471" max="10471" width="39.28515625" style="64" hidden="1"/>
    <col min="10472" max="10472" width="15.42578125" style="64" hidden="1"/>
    <col min="10473" max="10482" width="11.42578125" style="64" hidden="1"/>
    <col min="10483" max="10483" width="13.7109375" style="64" hidden="1"/>
    <col min="10484" max="10492" width="11.42578125" style="64" hidden="1"/>
    <col min="10493" max="10493" width="14.5703125" style="64" hidden="1"/>
    <col min="10494" max="10726" width="11.42578125" style="64" hidden="1"/>
    <col min="10727" max="10727" width="39.28515625" style="64" hidden="1"/>
    <col min="10728" max="10728" width="15.42578125" style="64" hidden="1"/>
    <col min="10729" max="10738" width="11.42578125" style="64" hidden="1"/>
    <col min="10739" max="10739" width="13.7109375" style="64" hidden="1"/>
    <col min="10740" max="10748" width="11.42578125" style="64" hidden="1"/>
    <col min="10749" max="10749" width="14.5703125" style="64" hidden="1"/>
    <col min="10750" max="10982" width="11.42578125" style="64" hidden="1"/>
    <col min="10983" max="10983" width="39.28515625" style="64" hidden="1"/>
    <col min="10984" max="10984" width="15.42578125" style="64" hidden="1"/>
    <col min="10985" max="10994" width="11.42578125" style="64" hidden="1"/>
    <col min="10995" max="10995" width="13.7109375" style="64" hidden="1"/>
    <col min="10996" max="11004" width="11.42578125" style="64" hidden="1"/>
    <col min="11005" max="11005" width="14.5703125" style="64" hidden="1"/>
    <col min="11006" max="11238" width="11.42578125" style="64" hidden="1"/>
    <col min="11239" max="11239" width="39.28515625" style="64" hidden="1"/>
    <col min="11240" max="11240" width="15.42578125" style="64" hidden="1"/>
    <col min="11241" max="11250" width="11.42578125" style="64" hidden="1"/>
    <col min="11251" max="11251" width="13.7109375" style="64" hidden="1"/>
    <col min="11252" max="11260" width="11.42578125" style="64" hidden="1"/>
    <col min="11261" max="11261" width="14.5703125" style="64" hidden="1"/>
    <col min="11262" max="11494" width="11.42578125" style="64" hidden="1"/>
    <col min="11495" max="11495" width="39.28515625" style="64" hidden="1"/>
    <col min="11496" max="11496" width="15.42578125" style="64" hidden="1"/>
    <col min="11497" max="11506" width="11.42578125" style="64" hidden="1"/>
    <col min="11507" max="11507" width="13.7109375" style="64" hidden="1"/>
    <col min="11508" max="11516" width="11.42578125" style="64" hidden="1"/>
    <col min="11517" max="11517" width="14.5703125" style="64" hidden="1"/>
    <col min="11518" max="11750" width="11.42578125" style="64" hidden="1"/>
    <col min="11751" max="11751" width="39.28515625" style="64" hidden="1"/>
    <col min="11752" max="11752" width="15.42578125" style="64" hidden="1"/>
    <col min="11753" max="11762" width="11.42578125" style="64" hidden="1"/>
    <col min="11763" max="11763" width="13.7109375" style="64" hidden="1"/>
    <col min="11764" max="11772" width="11.42578125" style="64" hidden="1"/>
    <col min="11773" max="11773" width="14.5703125" style="64" hidden="1"/>
    <col min="11774" max="12006" width="11.42578125" style="64" hidden="1"/>
    <col min="12007" max="12007" width="39.28515625" style="64" hidden="1"/>
    <col min="12008" max="12008" width="15.42578125" style="64" hidden="1"/>
    <col min="12009" max="12018" width="11.42578125" style="64" hidden="1"/>
    <col min="12019" max="12019" width="13.7109375" style="64" hidden="1"/>
    <col min="12020" max="12028" width="11.42578125" style="64" hidden="1"/>
    <col min="12029" max="12029" width="14.5703125" style="64" hidden="1"/>
    <col min="12030" max="12262" width="11.42578125" style="64" hidden="1"/>
    <col min="12263" max="12263" width="39.28515625" style="64" hidden="1"/>
    <col min="12264" max="12264" width="15.42578125" style="64" hidden="1"/>
    <col min="12265" max="12274" width="11.42578125" style="64" hidden="1"/>
    <col min="12275" max="12275" width="13.7109375" style="64" hidden="1"/>
    <col min="12276" max="12284" width="11.42578125" style="64" hidden="1"/>
    <col min="12285" max="12285" width="14.5703125" style="64" hidden="1"/>
    <col min="12286" max="12518" width="11.42578125" style="64" hidden="1"/>
    <col min="12519" max="12519" width="39.28515625" style="64" hidden="1"/>
    <col min="12520" max="12520" width="15.42578125" style="64" hidden="1"/>
    <col min="12521" max="12530" width="11.42578125" style="64" hidden="1"/>
    <col min="12531" max="12531" width="13.7109375" style="64" hidden="1"/>
    <col min="12532" max="12540" width="11.42578125" style="64" hidden="1"/>
    <col min="12541" max="12541" width="14.5703125" style="64" hidden="1"/>
    <col min="12542" max="12774" width="11.42578125" style="64" hidden="1"/>
    <col min="12775" max="12775" width="39.28515625" style="64" hidden="1"/>
    <col min="12776" max="12776" width="15.42578125" style="64" hidden="1"/>
    <col min="12777" max="12786" width="11.42578125" style="64" hidden="1"/>
    <col min="12787" max="12787" width="13.7109375" style="64" hidden="1"/>
    <col min="12788" max="12796" width="11.42578125" style="64" hidden="1"/>
    <col min="12797" max="12797" width="14.5703125" style="64" hidden="1"/>
    <col min="12798" max="13030" width="11.42578125" style="64" hidden="1"/>
    <col min="13031" max="13031" width="39.28515625" style="64" hidden="1"/>
    <col min="13032" max="13032" width="15.42578125" style="64" hidden="1"/>
    <col min="13033" max="13042" width="11.42578125" style="64" hidden="1"/>
    <col min="13043" max="13043" width="13.7109375" style="64" hidden="1"/>
    <col min="13044" max="13052" width="11.42578125" style="64" hidden="1"/>
    <col min="13053" max="13053" width="14.5703125" style="64" hidden="1"/>
    <col min="13054" max="13286" width="11.42578125" style="64" hidden="1"/>
    <col min="13287" max="13287" width="39.28515625" style="64" hidden="1"/>
    <col min="13288" max="13288" width="15.42578125" style="64" hidden="1"/>
    <col min="13289" max="13298" width="11.42578125" style="64" hidden="1"/>
    <col min="13299" max="13299" width="13.7109375" style="64" hidden="1"/>
    <col min="13300" max="13308" width="11.42578125" style="64" hidden="1"/>
    <col min="13309" max="13309" width="14.5703125" style="64" hidden="1"/>
    <col min="13310" max="13542" width="11.42578125" style="64" hidden="1"/>
    <col min="13543" max="13543" width="39.28515625" style="64" hidden="1"/>
    <col min="13544" max="13544" width="15.42578125" style="64" hidden="1"/>
    <col min="13545" max="13554" width="11.42578125" style="64" hidden="1"/>
    <col min="13555" max="13555" width="13.7109375" style="64" hidden="1"/>
    <col min="13556" max="13564" width="11.42578125" style="64" hidden="1"/>
    <col min="13565" max="13565" width="14.5703125" style="64" hidden="1"/>
    <col min="13566" max="13798" width="11.42578125" style="64" hidden="1"/>
    <col min="13799" max="13799" width="39.28515625" style="64" hidden="1"/>
    <col min="13800" max="13800" width="15.42578125" style="64" hidden="1"/>
    <col min="13801" max="13810" width="11.42578125" style="64" hidden="1"/>
    <col min="13811" max="13811" width="13.7109375" style="64" hidden="1"/>
    <col min="13812" max="13820" width="11.42578125" style="64" hidden="1"/>
    <col min="13821" max="13821" width="14.5703125" style="64" hidden="1"/>
    <col min="13822" max="14054" width="11.42578125" style="64" hidden="1"/>
    <col min="14055" max="14055" width="39.28515625" style="64" hidden="1"/>
    <col min="14056" max="14056" width="15.42578125" style="64" hidden="1"/>
    <col min="14057" max="14066" width="11.42578125" style="64" hidden="1"/>
    <col min="14067" max="14067" width="13.7109375" style="64" hidden="1"/>
    <col min="14068" max="14076" width="11.42578125" style="64" hidden="1"/>
    <col min="14077" max="14077" width="14.5703125" style="64" hidden="1"/>
    <col min="14078" max="14310" width="11.42578125" style="64" hidden="1"/>
    <col min="14311" max="14311" width="39.28515625" style="64" hidden="1"/>
    <col min="14312" max="14312" width="15.42578125" style="64" hidden="1"/>
    <col min="14313" max="14322" width="11.42578125" style="64" hidden="1"/>
    <col min="14323" max="14323" width="13.7109375" style="64" hidden="1"/>
    <col min="14324" max="14332" width="11.42578125" style="64" hidden="1"/>
    <col min="14333" max="14333" width="14.5703125" style="64" hidden="1"/>
    <col min="14334" max="14566" width="11.42578125" style="64" hidden="1"/>
    <col min="14567" max="14567" width="39.28515625" style="64" hidden="1"/>
    <col min="14568" max="14568" width="15.42578125" style="64" hidden="1"/>
    <col min="14569" max="14578" width="11.42578125" style="64" hidden="1"/>
    <col min="14579" max="14579" width="13.7109375" style="64" hidden="1"/>
    <col min="14580" max="14588" width="11.42578125" style="64" hidden="1"/>
    <col min="14589" max="14589" width="14.5703125" style="64" hidden="1"/>
    <col min="14590" max="14822" width="11.42578125" style="64" hidden="1"/>
    <col min="14823" max="14823" width="39.28515625" style="64" hidden="1"/>
    <col min="14824" max="14824" width="15.42578125" style="64" hidden="1"/>
    <col min="14825" max="14834" width="11.42578125" style="64" hidden="1"/>
    <col min="14835" max="14835" width="13.7109375" style="64" hidden="1"/>
    <col min="14836" max="14844" width="11.42578125" style="64" hidden="1"/>
    <col min="14845" max="14845" width="14.5703125" style="64" hidden="1"/>
    <col min="14846" max="15078" width="11.42578125" style="64" hidden="1"/>
    <col min="15079" max="15079" width="39.28515625" style="64" hidden="1"/>
    <col min="15080" max="15080" width="15.42578125" style="64" hidden="1"/>
    <col min="15081" max="15090" width="11.42578125" style="64" hidden="1"/>
    <col min="15091" max="15091" width="13.7109375" style="64" hidden="1"/>
    <col min="15092" max="15100" width="11.42578125" style="64" hidden="1"/>
    <col min="15101" max="15101" width="14.5703125" style="64" hidden="1"/>
    <col min="15102" max="15334" width="11.42578125" style="64" hidden="1"/>
    <col min="15335" max="15335" width="39.28515625" style="64" hidden="1"/>
    <col min="15336" max="15336" width="15.42578125" style="64" hidden="1"/>
    <col min="15337" max="15346" width="11.42578125" style="64" hidden="1"/>
    <col min="15347" max="15347" width="13.7109375" style="64" hidden="1"/>
    <col min="15348" max="15356" width="11.42578125" style="64" hidden="1"/>
    <col min="15357" max="15357" width="14.5703125" style="64" hidden="1"/>
    <col min="15358" max="15590" width="11.42578125" style="64" hidden="1"/>
    <col min="15591" max="15591" width="39.28515625" style="64" hidden="1"/>
    <col min="15592" max="15592" width="15.42578125" style="64" hidden="1"/>
    <col min="15593" max="15602" width="11.42578125" style="64" hidden="1"/>
    <col min="15603" max="15603" width="13.7109375" style="64" hidden="1"/>
    <col min="15604" max="15612" width="11.42578125" style="64" hidden="1"/>
    <col min="15613" max="15613" width="14.5703125" style="64" hidden="1"/>
    <col min="15614" max="15846" width="11.42578125" style="64" hidden="1"/>
    <col min="15847" max="15847" width="39.28515625" style="64" hidden="1"/>
    <col min="15848" max="15848" width="15.42578125" style="64" hidden="1"/>
    <col min="15849" max="15858" width="11.42578125" style="64" hidden="1"/>
    <col min="15859" max="15859" width="13.7109375" style="64" hidden="1"/>
    <col min="15860" max="15868" width="11.42578125" style="64" hidden="1"/>
    <col min="15869" max="15869" width="14.5703125" style="64" hidden="1"/>
    <col min="15870" max="16102" width="11.42578125" style="64" hidden="1"/>
    <col min="16103" max="16103" width="39.28515625" style="64" hidden="1"/>
    <col min="16104" max="16104" width="15.42578125" style="64" hidden="1"/>
    <col min="16105" max="16114" width="11.42578125" style="64" hidden="1"/>
    <col min="16115" max="16115" width="13.7109375" style="64" hidden="1"/>
    <col min="16116" max="16124" width="11.42578125" style="64" hidden="1"/>
    <col min="16125" max="16125" width="14.5703125" style="64" hidden="1"/>
    <col min="16126" max="16384" width="11.42578125" style="64" hidden="1"/>
  </cols>
  <sheetData>
    <row r="1" spans="1:23" s="9" customFormat="1" ht="110.25" customHeight="1">
      <c r="A1" s="357" t="str">
        <f>'Introduction au CRF'!A1:J1</f>
        <v xml:space="preserve">
Mairie de Paris
CONVENTION D’OCCUPATION DU DOMAINE PUBLIC MUNICIPAL
POUR L’OCCUPATION ET L’EXPLOITATION DE L’ETABLISSEMENT FORGE ET BELVEDERE
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86"/>
      <c r="T1" s="86"/>
      <c r="U1" s="86"/>
      <c r="V1" s="12"/>
    </row>
    <row r="2" spans="1:23" s="9" customFormat="1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6"/>
      <c r="T2" s="86"/>
      <c r="U2" s="86"/>
      <c r="V2" s="12"/>
    </row>
    <row r="3" spans="1:23" s="9" customFormat="1" ht="19.5" customHeight="1">
      <c r="A3" s="89" t="s">
        <v>2</v>
      </c>
      <c r="B3" s="352" t="str">
        <f>'Hypothèses Exploitation'!$B$3</f>
        <v>A saisir par le candidat</v>
      </c>
      <c r="C3" s="35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7"/>
      <c r="T3" s="87"/>
      <c r="U3" s="87"/>
      <c r="V3" s="12"/>
    </row>
    <row r="4" spans="1:23" s="9" customFormat="1" ht="19.5" customHeight="1">
      <c r="A4" s="89" t="s">
        <v>3</v>
      </c>
      <c r="B4" s="352" t="str">
        <f>'Hypothèses Exploitation'!$B$4</f>
        <v>A saisir par le candidat</v>
      </c>
      <c r="C4" s="35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87"/>
      <c r="T4" s="87"/>
      <c r="U4" s="87"/>
      <c r="V4" s="12"/>
    </row>
    <row r="5" spans="1:23" s="9" customFormat="1" ht="10.5" customHeight="1">
      <c r="B5" s="10"/>
      <c r="C5" s="10"/>
      <c r="D5" s="10"/>
      <c r="E5" s="10"/>
      <c r="F5" s="11"/>
      <c r="G5" s="11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3" s="12" customFormat="1" ht="67.5" customHeight="1">
      <c r="A6" s="348" t="s">
        <v>276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85"/>
      <c r="T6" s="85"/>
      <c r="U6" s="85"/>
    </row>
    <row r="7" spans="1:23" s="135" customFormat="1" ht="15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</row>
    <row r="8" spans="1:23" s="93" customFormat="1" ht="15.75" customHeight="1">
      <c r="A8" s="257" t="s">
        <v>43</v>
      </c>
      <c r="B8" s="326"/>
      <c r="C8" s="326"/>
      <c r="D8" s="324"/>
      <c r="F8" s="327"/>
    </row>
    <row r="9" spans="1:23" s="93" customFormat="1" ht="15.75" customHeight="1">
      <c r="A9" s="257" t="s">
        <v>209</v>
      </c>
      <c r="B9" s="326"/>
      <c r="C9" s="326"/>
      <c r="D9" s="326"/>
      <c r="E9" s="328"/>
      <c r="H9" s="64"/>
      <c r="I9" s="64"/>
      <c r="J9" s="64"/>
      <c r="K9" s="64"/>
    </row>
    <row r="10" spans="1:23" s="13" customFormat="1" ht="18.75" customHeight="1">
      <c r="A10" s="257" t="s">
        <v>260</v>
      </c>
      <c r="B10" s="136"/>
      <c r="C10" s="136"/>
      <c r="D10" s="136"/>
      <c r="E10" s="136"/>
      <c r="F10" s="136"/>
      <c r="G10" s="136"/>
      <c r="H10" s="64"/>
      <c r="I10" s="64"/>
      <c r="J10" s="64"/>
      <c r="K10" s="64"/>
      <c r="V10" s="12"/>
      <c r="W10" s="12"/>
    </row>
    <row r="11" spans="1:23">
      <c r="A11" s="66"/>
      <c r="B11" s="67"/>
      <c r="C11" s="68"/>
      <c r="D11" s="68"/>
      <c r="E11" s="68"/>
      <c r="F11" s="68"/>
      <c r="G11" s="68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" customFormat="1" ht="18.75">
      <c r="A12" s="345" t="s">
        <v>196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7"/>
      <c r="S12" s="12"/>
      <c r="T12" s="12"/>
      <c r="U12" s="12"/>
      <c r="V12" s="12"/>
      <c r="W12" s="12"/>
    </row>
    <row r="13" spans="1:23" s="75" customFormat="1" ht="15">
      <c r="A13" s="74"/>
      <c r="B13" s="74"/>
      <c r="C13" s="74"/>
      <c r="D13" s="74"/>
      <c r="E13" s="74"/>
      <c r="F13" s="74"/>
      <c r="G13" s="74"/>
      <c r="H13" s="64"/>
      <c r="I13" s="64"/>
      <c r="J13" s="64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ht="15" customHeight="1">
      <c r="A14" s="226" t="s">
        <v>9</v>
      </c>
      <c r="B14" s="223" t="s">
        <v>5</v>
      </c>
      <c r="C14" s="224" t="str">
        <f>'Hypothèses Exploitation'!C$22</f>
        <v>Année 1</v>
      </c>
      <c r="D14" s="224" t="str">
        <f>'Hypothèses Exploitation'!D$22</f>
        <v>Année 2</v>
      </c>
      <c r="E14" s="224" t="str">
        <f>'Hypothèses Exploitation'!E$22</f>
        <v>Année 3</v>
      </c>
      <c r="F14" s="224" t="str">
        <f>'Hypothèses Exploitation'!F$22</f>
        <v>Année 4</v>
      </c>
      <c r="G14" s="224" t="str">
        <f>'Hypothèses Exploitation'!G$22</f>
        <v>Année 5</v>
      </c>
      <c r="H14" s="224" t="str">
        <f>'Hypothèses Exploitation'!H$22</f>
        <v>Année 6</v>
      </c>
      <c r="I14" s="224" t="str">
        <f>'Hypothèses Exploitation'!I$22</f>
        <v>Année 7</v>
      </c>
      <c r="J14" s="224" t="str">
        <f>'Hypothèses Exploitation'!J$22</f>
        <v>Année 8</v>
      </c>
      <c r="K14" s="224" t="str">
        <f>'Hypothèses Exploitation'!K$22</f>
        <v>Année 9</v>
      </c>
      <c r="L14" s="224" t="str">
        <f>'Hypothèses Exploitation'!L$22</f>
        <v>Année 10</v>
      </c>
      <c r="M14" s="224" t="str">
        <f>'Hypothèses Exploitation'!M$22</f>
        <v>Année 11</v>
      </c>
      <c r="N14" s="224" t="str">
        <f>'Hypothèses Exploitation'!N$22</f>
        <v>Année 12</v>
      </c>
      <c r="O14" s="224" t="str">
        <f>'Hypothèses Exploitation'!O$22</f>
        <v>Année 13</v>
      </c>
      <c r="P14" s="224" t="str">
        <f>'Hypothèses Exploitation'!P$22</f>
        <v>Année 14</v>
      </c>
      <c r="Q14" s="224" t="str">
        <f>'Hypothèses Exploitation'!Q$22</f>
        <v>Année 15</v>
      </c>
    </row>
    <row r="15" spans="1:23" ht="3" customHeight="1">
      <c r="A15" s="141"/>
      <c r="B15" s="90"/>
      <c r="C15" s="91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23" ht="15">
      <c r="A16" s="295" t="s">
        <v>220</v>
      </c>
      <c r="B16" s="296">
        <f t="shared" ref="B16" si="0">SUM(C16:Q16)</f>
        <v>0</v>
      </c>
      <c r="C16" s="50">
        <f>SUM(C17:C20)</f>
        <v>0</v>
      </c>
      <c r="D16" s="50">
        <f t="shared" ref="D16:Q16" si="1">SUM(D17:D20)</f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  <c r="J16" s="50">
        <f t="shared" si="1"/>
        <v>0</v>
      </c>
      <c r="K16" s="50">
        <f t="shared" si="1"/>
        <v>0</v>
      </c>
      <c r="L16" s="50">
        <f t="shared" si="1"/>
        <v>0</v>
      </c>
      <c r="M16" s="50">
        <f t="shared" si="1"/>
        <v>0</v>
      </c>
      <c r="N16" s="50">
        <f t="shared" si="1"/>
        <v>0</v>
      </c>
      <c r="O16" s="50">
        <f t="shared" si="1"/>
        <v>0</v>
      </c>
      <c r="P16" s="50">
        <f t="shared" si="1"/>
        <v>0</v>
      </c>
      <c r="Q16" s="50">
        <f t="shared" si="1"/>
        <v>0</v>
      </c>
    </row>
    <row r="17" spans="1:17">
      <c r="A17" s="246" t="s">
        <v>219</v>
      </c>
      <c r="B17" s="107">
        <f>SUM(C17:Q17)</f>
        <v>0</v>
      </c>
      <c r="C17" s="228">
        <f>'B - Produits d''exploitation'!C45</f>
        <v>0</v>
      </c>
      <c r="D17" s="228">
        <f>'B - Produits d''exploitation'!D45</f>
        <v>0</v>
      </c>
      <c r="E17" s="228">
        <f>'B - Produits d''exploitation'!E45</f>
        <v>0</v>
      </c>
      <c r="F17" s="228">
        <f>'B - Produits d''exploitation'!F45</f>
        <v>0</v>
      </c>
      <c r="G17" s="228">
        <f>'B - Produits d''exploitation'!G45</f>
        <v>0</v>
      </c>
      <c r="H17" s="228">
        <f>'B - Produits d''exploitation'!H45</f>
        <v>0</v>
      </c>
      <c r="I17" s="228">
        <f>'B - Produits d''exploitation'!I45</f>
        <v>0</v>
      </c>
      <c r="J17" s="228">
        <f>'B - Produits d''exploitation'!J45</f>
        <v>0</v>
      </c>
      <c r="K17" s="228">
        <f>'B - Produits d''exploitation'!K45</f>
        <v>0</v>
      </c>
      <c r="L17" s="228">
        <f>'B - Produits d''exploitation'!L45</f>
        <v>0</v>
      </c>
      <c r="M17" s="228">
        <f>'B - Produits d''exploitation'!M45</f>
        <v>0</v>
      </c>
      <c r="N17" s="228">
        <f>'B - Produits d''exploitation'!N45</f>
        <v>0</v>
      </c>
      <c r="O17" s="228">
        <f>'B - Produits d''exploitation'!O45</f>
        <v>0</v>
      </c>
      <c r="P17" s="228">
        <f>'B - Produits d''exploitation'!P45</f>
        <v>0</v>
      </c>
      <c r="Q17" s="228">
        <f>'B - Produits d''exploitation'!Q45</f>
        <v>0</v>
      </c>
    </row>
    <row r="18" spans="1:17">
      <c r="A18" s="246" t="s">
        <v>221</v>
      </c>
      <c r="B18" s="107">
        <f t="shared" ref="B18:B20" si="2">SUM(C18:Q18)</f>
        <v>0</v>
      </c>
      <c r="C18" s="228">
        <f>'B - Produits d''exploitation'!C50</f>
        <v>0</v>
      </c>
      <c r="D18" s="228">
        <f>'B - Produits d''exploitation'!D50</f>
        <v>0</v>
      </c>
      <c r="E18" s="228">
        <f>'B - Produits d''exploitation'!E50</f>
        <v>0</v>
      </c>
      <c r="F18" s="228">
        <f>'B - Produits d''exploitation'!F50</f>
        <v>0</v>
      </c>
      <c r="G18" s="228">
        <f>'B - Produits d''exploitation'!G50</f>
        <v>0</v>
      </c>
      <c r="H18" s="228">
        <f>'B - Produits d''exploitation'!H50</f>
        <v>0</v>
      </c>
      <c r="I18" s="228">
        <f>'B - Produits d''exploitation'!I50</f>
        <v>0</v>
      </c>
      <c r="J18" s="228">
        <f>'B - Produits d''exploitation'!J50</f>
        <v>0</v>
      </c>
      <c r="K18" s="228">
        <f>'B - Produits d''exploitation'!K50</f>
        <v>0</v>
      </c>
      <c r="L18" s="228">
        <f>'B - Produits d''exploitation'!L50</f>
        <v>0</v>
      </c>
      <c r="M18" s="228">
        <f>'B - Produits d''exploitation'!M50</f>
        <v>0</v>
      </c>
      <c r="N18" s="228">
        <f>'B - Produits d''exploitation'!N50</f>
        <v>0</v>
      </c>
      <c r="O18" s="228">
        <f>'B - Produits d''exploitation'!O50</f>
        <v>0</v>
      </c>
      <c r="P18" s="228">
        <f>'B - Produits d''exploitation'!P50</f>
        <v>0</v>
      </c>
      <c r="Q18" s="228">
        <f>'B - Produits d''exploitation'!Q50</f>
        <v>0</v>
      </c>
    </row>
    <row r="19" spans="1:17">
      <c r="A19" s="246" t="s">
        <v>222</v>
      </c>
      <c r="B19" s="107">
        <f t="shared" si="2"/>
        <v>0</v>
      </c>
      <c r="C19" s="228">
        <f>'B - Produits d''exploitation'!C54</f>
        <v>0</v>
      </c>
      <c r="D19" s="228">
        <f>'B - Produits d''exploitation'!D54</f>
        <v>0</v>
      </c>
      <c r="E19" s="228">
        <f>'B - Produits d''exploitation'!E54</f>
        <v>0</v>
      </c>
      <c r="F19" s="228">
        <f>'B - Produits d''exploitation'!F54</f>
        <v>0</v>
      </c>
      <c r="G19" s="228">
        <f>'B - Produits d''exploitation'!G54</f>
        <v>0</v>
      </c>
      <c r="H19" s="228">
        <f>'B - Produits d''exploitation'!H54</f>
        <v>0</v>
      </c>
      <c r="I19" s="228">
        <f>'B - Produits d''exploitation'!I54</f>
        <v>0</v>
      </c>
      <c r="J19" s="228">
        <f>'B - Produits d''exploitation'!J54</f>
        <v>0</v>
      </c>
      <c r="K19" s="228">
        <f>'B - Produits d''exploitation'!K54</f>
        <v>0</v>
      </c>
      <c r="L19" s="228">
        <f>'B - Produits d''exploitation'!L54</f>
        <v>0</v>
      </c>
      <c r="M19" s="228">
        <f>'B - Produits d''exploitation'!M54</f>
        <v>0</v>
      </c>
      <c r="N19" s="228">
        <f>'B - Produits d''exploitation'!N54</f>
        <v>0</v>
      </c>
      <c r="O19" s="228">
        <f>'B - Produits d''exploitation'!O54</f>
        <v>0</v>
      </c>
      <c r="P19" s="228">
        <f>'B - Produits d''exploitation'!P54</f>
        <v>0</v>
      </c>
      <c r="Q19" s="228">
        <f>'B - Produits d''exploitation'!Q54</f>
        <v>0</v>
      </c>
    </row>
    <row r="20" spans="1:17">
      <c r="A20" s="246" t="s">
        <v>223</v>
      </c>
      <c r="B20" s="107">
        <f t="shared" si="2"/>
        <v>0</v>
      </c>
      <c r="C20" s="228">
        <f>'B - Produits d''exploitation'!C58</f>
        <v>0</v>
      </c>
      <c r="D20" s="228">
        <f>'B - Produits d''exploitation'!D58</f>
        <v>0</v>
      </c>
      <c r="E20" s="228">
        <f>'B - Produits d''exploitation'!E58</f>
        <v>0</v>
      </c>
      <c r="F20" s="228">
        <f>'B - Produits d''exploitation'!F58</f>
        <v>0</v>
      </c>
      <c r="G20" s="228">
        <f>'B - Produits d''exploitation'!G58</f>
        <v>0</v>
      </c>
      <c r="H20" s="228">
        <f>'B - Produits d''exploitation'!H58</f>
        <v>0</v>
      </c>
      <c r="I20" s="228">
        <f>'B - Produits d''exploitation'!I58</f>
        <v>0</v>
      </c>
      <c r="J20" s="228">
        <f>'B - Produits d''exploitation'!J58</f>
        <v>0</v>
      </c>
      <c r="K20" s="228">
        <f>'B - Produits d''exploitation'!K58</f>
        <v>0</v>
      </c>
      <c r="L20" s="228">
        <f>'B - Produits d''exploitation'!L58</f>
        <v>0</v>
      </c>
      <c r="M20" s="228">
        <f>'B - Produits d''exploitation'!M58</f>
        <v>0</v>
      </c>
      <c r="N20" s="228">
        <f>'B - Produits d''exploitation'!N58</f>
        <v>0</v>
      </c>
      <c r="O20" s="228">
        <f>'B - Produits d''exploitation'!O58</f>
        <v>0</v>
      </c>
      <c r="P20" s="228">
        <f>'B - Produits d''exploitation'!P58</f>
        <v>0</v>
      </c>
      <c r="Q20" s="228">
        <f>'B - Produits d''exploitation'!Q58</f>
        <v>0</v>
      </c>
    </row>
    <row r="21" spans="1:17" ht="3" customHeight="1">
      <c r="A21" s="141"/>
      <c r="B21" s="90"/>
      <c r="C21" s="91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17" ht="15">
      <c r="A22" s="295" t="s">
        <v>212</v>
      </c>
      <c r="B22" s="296">
        <f t="shared" ref="B22" si="3">SUM(C22:Q22)</f>
        <v>0</v>
      </c>
      <c r="C22" s="50">
        <f>SUM(C23:C27)</f>
        <v>0</v>
      </c>
      <c r="D22" s="50">
        <f t="shared" ref="D22:Q22" si="4">SUM(D23:D27)</f>
        <v>0</v>
      </c>
      <c r="E22" s="50">
        <f t="shared" si="4"/>
        <v>0</v>
      </c>
      <c r="F22" s="50">
        <f t="shared" si="4"/>
        <v>0</v>
      </c>
      <c r="G22" s="50">
        <f t="shared" si="4"/>
        <v>0</v>
      </c>
      <c r="H22" s="50">
        <f t="shared" si="4"/>
        <v>0</v>
      </c>
      <c r="I22" s="50">
        <f t="shared" si="4"/>
        <v>0</v>
      </c>
      <c r="J22" s="50">
        <f t="shared" si="4"/>
        <v>0</v>
      </c>
      <c r="K22" s="50">
        <f t="shared" si="4"/>
        <v>0</v>
      </c>
      <c r="L22" s="50">
        <f t="shared" si="4"/>
        <v>0</v>
      </c>
      <c r="M22" s="50">
        <f t="shared" si="4"/>
        <v>0</v>
      </c>
      <c r="N22" s="50">
        <f t="shared" si="4"/>
        <v>0</v>
      </c>
      <c r="O22" s="50">
        <f t="shared" si="4"/>
        <v>0</v>
      </c>
      <c r="P22" s="50">
        <f t="shared" si="4"/>
        <v>0</v>
      </c>
      <c r="Q22" s="50">
        <f t="shared" si="4"/>
        <v>0</v>
      </c>
    </row>
    <row r="23" spans="1:17">
      <c r="A23" s="246" t="s">
        <v>255</v>
      </c>
      <c r="B23" s="107">
        <f t="shared" ref="B23:B26" si="5">SUM(C23:Q23)</f>
        <v>0</v>
      </c>
      <c r="C23" s="228">
        <f>'C - Charges d''exploitation'!C56</f>
        <v>0</v>
      </c>
      <c r="D23" s="228">
        <f>'C - Charges d''exploitation'!D56</f>
        <v>0</v>
      </c>
      <c r="E23" s="228">
        <f>'C - Charges d''exploitation'!E56</f>
        <v>0</v>
      </c>
      <c r="F23" s="228">
        <f>'C - Charges d''exploitation'!F56</f>
        <v>0</v>
      </c>
      <c r="G23" s="228">
        <f>'C - Charges d''exploitation'!G56</f>
        <v>0</v>
      </c>
      <c r="H23" s="228">
        <f>'C - Charges d''exploitation'!H56</f>
        <v>0</v>
      </c>
      <c r="I23" s="228">
        <f>'C - Charges d''exploitation'!I56</f>
        <v>0</v>
      </c>
      <c r="J23" s="228">
        <f>'C - Charges d''exploitation'!J56</f>
        <v>0</v>
      </c>
      <c r="K23" s="228">
        <f>'C - Charges d''exploitation'!K56</f>
        <v>0</v>
      </c>
      <c r="L23" s="228">
        <f>'C - Charges d''exploitation'!L56</f>
        <v>0</v>
      </c>
      <c r="M23" s="228">
        <f>'C - Charges d''exploitation'!M56</f>
        <v>0</v>
      </c>
      <c r="N23" s="228">
        <f>'C - Charges d''exploitation'!N56</f>
        <v>0</v>
      </c>
      <c r="O23" s="228">
        <f>'C - Charges d''exploitation'!O56</f>
        <v>0</v>
      </c>
      <c r="P23" s="228">
        <f>'C - Charges d''exploitation'!P56</f>
        <v>0</v>
      </c>
      <c r="Q23" s="228">
        <f>'C - Charges d''exploitation'!Q56</f>
        <v>0</v>
      </c>
    </row>
    <row r="24" spans="1:17">
      <c r="A24" s="246" t="s">
        <v>256</v>
      </c>
      <c r="B24" s="107">
        <f t="shared" si="5"/>
        <v>0</v>
      </c>
      <c r="C24" s="228">
        <f>'C - Charges d''exploitation'!C61</f>
        <v>0</v>
      </c>
      <c r="D24" s="228">
        <f>'C - Charges d''exploitation'!D61</f>
        <v>0</v>
      </c>
      <c r="E24" s="228">
        <f>'C - Charges d''exploitation'!E61</f>
        <v>0</v>
      </c>
      <c r="F24" s="228">
        <f>'C - Charges d''exploitation'!F61</f>
        <v>0</v>
      </c>
      <c r="G24" s="228">
        <f>'C - Charges d''exploitation'!G61</f>
        <v>0</v>
      </c>
      <c r="H24" s="228">
        <f>'C - Charges d''exploitation'!H61</f>
        <v>0</v>
      </c>
      <c r="I24" s="228">
        <f>'C - Charges d''exploitation'!I61</f>
        <v>0</v>
      </c>
      <c r="J24" s="228">
        <f>'C - Charges d''exploitation'!J61</f>
        <v>0</v>
      </c>
      <c r="K24" s="228">
        <f>'C - Charges d''exploitation'!K61</f>
        <v>0</v>
      </c>
      <c r="L24" s="228">
        <f>'C - Charges d''exploitation'!L61</f>
        <v>0</v>
      </c>
      <c r="M24" s="228">
        <f>'C - Charges d''exploitation'!M61</f>
        <v>0</v>
      </c>
      <c r="N24" s="228">
        <f>'C - Charges d''exploitation'!N61</f>
        <v>0</v>
      </c>
      <c r="O24" s="228">
        <f>'C - Charges d''exploitation'!O61</f>
        <v>0</v>
      </c>
      <c r="P24" s="228">
        <f>'C - Charges d''exploitation'!P61</f>
        <v>0</v>
      </c>
      <c r="Q24" s="228">
        <f>'C - Charges d''exploitation'!Q61</f>
        <v>0</v>
      </c>
    </row>
    <row r="25" spans="1:17">
      <c r="A25" s="246" t="s">
        <v>257</v>
      </c>
      <c r="B25" s="107">
        <f t="shared" si="5"/>
        <v>0</v>
      </c>
      <c r="C25" s="228">
        <f>'C - Charges d''exploitation'!C66</f>
        <v>0</v>
      </c>
      <c r="D25" s="228">
        <f>'C - Charges d''exploitation'!D66</f>
        <v>0</v>
      </c>
      <c r="E25" s="228">
        <f>'C - Charges d''exploitation'!E66</f>
        <v>0</v>
      </c>
      <c r="F25" s="228">
        <f>'C - Charges d''exploitation'!F66</f>
        <v>0</v>
      </c>
      <c r="G25" s="228">
        <f>'C - Charges d''exploitation'!G66</f>
        <v>0</v>
      </c>
      <c r="H25" s="228">
        <f>'C - Charges d''exploitation'!H66</f>
        <v>0</v>
      </c>
      <c r="I25" s="228">
        <f>'C - Charges d''exploitation'!I66</f>
        <v>0</v>
      </c>
      <c r="J25" s="228">
        <f>'C - Charges d''exploitation'!J66</f>
        <v>0</v>
      </c>
      <c r="K25" s="228">
        <f>'C - Charges d''exploitation'!K66</f>
        <v>0</v>
      </c>
      <c r="L25" s="228">
        <f>'C - Charges d''exploitation'!L66</f>
        <v>0</v>
      </c>
      <c r="M25" s="228">
        <f>'C - Charges d''exploitation'!M66</f>
        <v>0</v>
      </c>
      <c r="N25" s="228">
        <f>'C - Charges d''exploitation'!N66</f>
        <v>0</v>
      </c>
      <c r="O25" s="228">
        <f>'C - Charges d''exploitation'!O66</f>
        <v>0</v>
      </c>
      <c r="P25" s="228">
        <f>'C - Charges d''exploitation'!P66</f>
        <v>0</v>
      </c>
      <c r="Q25" s="228">
        <f>'C - Charges d''exploitation'!Q66</f>
        <v>0</v>
      </c>
    </row>
    <row r="26" spans="1:17">
      <c r="A26" s="246" t="s">
        <v>213</v>
      </c>
      <c r="B26" s="107">
        <f t="shared" si="5"/>
        <v>0</v>
      </c>
      <c r="C26" s="228">
        <f>'C - Charges d''exploitation'!C71</f>
        <v>0</v>
      </c>
      <c r="D26" s="228">
        <f>'C - Charges d''exploitation'!D71</f>
        <v>0</v>
      </c>
      <c r="E26" s="228">
        <f>'C - Charges d''exploitation'!E71</f>
        <v>0</v>
      </c>
      <c r="F26" s="228">
        <f>'C - Charges d''exploitation'!F71</f>
        <v>0</v>
      </c>
      <c r="G26" s="228">
        <f>'C - Charges d''exploitation'!G71</f>
        <v>0</v>
      </c>
      <c r="H26" s="228">
        <f>'C - Charges d''exploitation'!H71</f>
        <v>0</v>
      </c>
      <c r="I26" s="228">
        <f>'C - Charges d''exploitation'!I71</f>
        <v>0</v>
      </c>
      <c r="J26" s="228">
        <f>'C - Charges d''exploitation'!J71</f>
        <v>0</v>
      </c>
      <c r="K26" s="228">
        <f>'C - Charges d''exploitation'!K71</f>
        <v>0</v>
      </c>
      <c r="L26" s="228">
        <f>'C - Charges d''exploitation'!L71</f>
        <v>0</v>
      </c>
      <c r="M26" s="228">
        <f>'C - Charges d''exploitation'!M71</f>
        <v>0</v>
      </c>
      <c r="N26" s="228">
        <f>'C - Charges d''exploitation'!N71</f>
        <v>0</v>
      </c>
      <c r="O26" s="228">
        <f>'C - Charges d''exploitation'!O71</f>
        <v>0</v>
      </c>
      <c r="P26" s="228">
        <f>'C - Charges d''exploitation'!P71</f>
        <v>0</v>
      </c>
      <c r="Q26" s="228">
        <f>'C - Charges d''exploitation'!Q71</f>
        <v>0</v>
      </c>
    </row>
    <row r="27" spans="1:17">
      <c r="A27" s="247" t="s">
        <v>277</v>
      </c>
      <c r="B27" s="107">
        <f>SUM(C27:Q27)</f>
        <v>0</v>
      </c>
      <c r="C27" s="228">
        <f>'D - Redevance'!C45</f>
        <v>0</v>
      </c>
      <c r="D27" s="228">
        <f>'D - Redevance'!D45</f>
        <v>0</v>
      </c>
      <c r="E27" s="228">
        <f>'D - Redevance'!E45</f>
        <v>0</v>
      </c>
      <c r="F27" s="228">
        <f>'D - Redevance'!F45</f>
        <v>0</v>
      </c>
      <c r="G27" s="228">
        <f>'D - Redevance'!G45</f>
        <v>0</v>
      </c>
      <c r="H27" s="228">
        <f>'D - Redevance'!H45</f>
        <v>0</v>
      </c>
      <c r="I27" s="228">
        <f>'D - Redevance'!I45</f>
        <v>0</v>
      </c>
      <c r="J27" s="228">
        <f>'D - Redevance'!J45</f>
        <v>0</v>
      </c>
      <c r="K27" s="228">
        <f>'D - Redevance'!K45</f>
        <v>0</v>
      </c>
      <c r="L27" s="228">
        <f>'D - Redevance'!L45</f>
        <v>0</v>
      </c>
      <c r="M27" s="228">
        <f>'D - Redevance'!M45</f>
        <v>0</v>
      </c>
      <c r="N27" s="228">
        <f>'D - Redevance'!N45</f>
        <v>0</v>
      </c>
      <c r="O27" s="228">
        <f>'D - Redevance'!O45</f>
        <v>0</v>
      </c>
      <c r="P27" s="228">
        <f>'D - Redevance'!P45</f>
        <v>0</v>
      </c>
      <c r="Q27" s="228">
        <f>'D - Redevance'!Q45</f>
        <v>0</v>
      </c>
    </row>
    <row r="28" spans="1:17" ht="3" customHeight="1">
      <c r="A28" s="141"/>
      <c r="B28" s="90"/>
      <c r="C28" s="91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</row>
    <row r="29" spans="1:17" ht="15">
      <c r="A29" s="295" t="s">
        <v>8</v>
      </c>
      <c r="B29" s="296">
        <f>SUM(C29:Q29)</f>
        <v>0</v>
      </c>
      <c r="C29" s="50">
        <f>C16-C22</f>
        <v>0</v>
      </c>
      <c r="D29" s="50">
        <f t="shared" ref="D29:Q29" si="6">D16-D22</f>
        <v>0</v>
      </c>
      <c r="E29" s="50">
        <f t="shared" si="6"/>
        <v>0</v>
      </c>
      <c r="F29" s="50">
        <f t="shared" si="6"/>
        <v>0</v>
      </c>
      <c r="G29" s="50">
        <f t="shared" si="6"/>
        <v>0</v>
      </c>
      <c r="H29" s="50">
        <f t="shared" si="6"/>
        <v>0</v>
      </c>
      <c r="I29" s="50">
        <f t="shared" si="6"/>
        <v>0</v>
      </c>
      <c r="J29" s="50">
        <f t="shared" si="6"/>
        <v>0</v>
      </c>
      <c r="K29" s="50">
        <f t="shared" si="6"/>
        <v>0</v>
      </c>
      <c r="L29" s="50">
        <f t="shared" si="6"/>
        <v>0</v>
      </c>
      <c r="M29" s="50">
        <f t="shared" si="6"/>
        <v>0</v>
      </c>
      <c r="N29" s="50">
        <f t="shared" si="6"/>
        <v>0</v>
      </c>
      <c r="O29" s="50">
        <f t="shared" si="6"/>
        <v>0</v>
      </c>
      <c r="P29" s="50">
        <f t="shared" si="6"/>
        <v>0</v>
      </c>
      <c r="Q29" s="50">
        <f t="shared" si="6"/>
        <v>0</v>
      </c>
    </row>
    <row r="30" spans="1:17" ht="3" customHeight="1">
      <c r="A30" s="141"/>
      <c r="B30" s="90"/>
      <c r="C30" s="91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7">
      <c r="A31" s="246" t="s">
        <v>214</v>
      </c>
      <c r="B31" s="107">
        <f t="shared" ref="B31:B32" si="7">SUM(C31:Q31)</f>
        <v>0</v>
      </c>
      <c r="C31" s="228">
        <f>'A - Investissement'!C80</f>
        <v>0</v>
      </c>
      <c r="D31" s="228">
        <f>'A - Investissement'!D80</f>
        <v>0</v>
      </c>
      <c r="E31" s="228">
        <f>'A - Investissement'!E80</f>
        <v>0</v>
      </c>
      <c r="F31" s="228">
        <f>'A - Investissement'!F80</f>
        <v>0</v>
      </c>
      <c r="G31" s="228">
        <f>'A - Investissement'!G80</f>
        <v>0</v>
      </c>
      <c r="H31" s="228">
        <f>'A - Investissement'!H80</f>
        <v>0</v>
      </c>
      <c r="I31" s="228">
        <f>'A - Investissement'!I80</f>
        <v>0</v>
      </c>
      <c r="J31" s="228">
        <f>'A - Investissement'!J80</f>
        <v>0</v>
      </c>
      <c r="K31" s="228">
        <f>'A - Investissement'!K80</f>
        <v>0</v>
      </c>
      <c r="L31" s="228">
        <f>'A - Investissement'!L80</f>
        <v>0</v>
      </c>
      <c r="M31" s="228">
        <f>'A - Investissement'!M80</f>
        <v>0</v>
      </c>
      <c r="N31" s="228">
        <f>'A - Investissement'!N80</f>
        <v>0</v>
      </c>
      <c r="O31" s="228">
        <f>'A - Investissement'!O80</f>
        <v>0</v>
      </c>
      <c r="P31" s="228">
        <f>'A - Investissement'!P80</f>
        <v>0</v>
      </c>
      <c r="Q31" s="228">
        <f>'A - Investissement'!Q80</f>
        <v>0</v>
      </c>
    </row>
    <row r="32" spans="1:17">
      <c r="A32" s="247" t="s">
        <v>215</v>
      </c>
      <c r="B32" s="107">
        <f t="shared" si="7"/>
        <v>0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ht="3" customHeight="1">
      <c r="A33" s="141"/>
      <c r="B33" s="90"/>
      <c r="C33" s="91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ht="15">
      <c r="A34" s="295" t="s">
        <v>10</v>
      </c>
      <c r="B34" s="296">
        <f>SUM(C34:Q34)</f>
        <v>0</v>
      </c>
      <c r="C34" s="50">
        <f>C29-C31-C32</f>
        <v>0</v>
      </c>
      <c r="D34" s="50">
        <f>D29-D31-D32</f>
        <v>0</v>
      </c>
      <c r="E34" s="50">
        <f>E29-E31-E32</f>
        <v>0</v>
      </c>
      <c r="F34" s="50">
        <f>F29-F31-F32</f>
        <v>0</v>
      </c>
      <c r="G34" s="50">
        <f>G29-G31-G32</f>
        <v>0</v>
      </c>
      <c r="H34" s="50">
        <f t="shared" ref="H34:Q34" si="8">H29-H31-H32</f>
        <v>0</v>
      </c>
      <c r="I34" s="50">
        <f t="shared" si="8"/>
        <v>0</v>
      </c>
      <c r="J34" s="50">
        <f t="shared" si="8"/>
        <v>0</v>
      </c>
      <c r="K34" s="50">
        <f t="shared" si="8"/>
        <v>0</v>
      </c>
      <c r="L34" s="50">
        <f t="shared" si="8"/>
        <v>0</v>
      </c>
      <c r="M34" s="50">
        <f t="shared" si="8"/>
        <v>0</v>
      </c>
      <c r="N34" s="50">
        <f t="shared" si="8"/>
        <v>0</v>
      </c>
      <c r="O34" s="50">
        <f t="shared" si="8"/>
        <v>0</v>
      </c>
      <c r="P34" s="50">
        <f t="shared" si="8"/>
        <v>0</v>
      </c>
      <c r="Q34" s="50">
        <f t="shared" si="8"/>
        <v>0</v>
      </c>
    </row>
    <row r="35" spans="1:17" ht="3" customHeight="1">
      <c r="A35" s="141"/>
      <c r="B35" s="90"/>
      <c r="C35" s="91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>
      <c r="A36" s="249" t="s">
        <v>218</v>
      </c>
      <c r="B36" s="65">
        <f>SUM(C36:Q36)</f>
        <v>0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ht="3" customHeight="1">
      <c r="A37" s="141"/>
      <c r="B37" s="90"/>
      <c r="C37" s="91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1:17">
      <c r="A38" s="248" t="s">
        <v>216</v>
      </c>
      <c r="B38" s="65">
        <f t="shared" ref="B38:B40" si="9">SUM(C38:Q38)</f>
        <v>0</v>
      </c>
      <c r="C38" s="151">
        <f>SUM(C39:C40)</f>
        <v>0</v>
      </c>
      <c r="D38" s="151">
        <f t="shared" ref="D38:Q38" si="10">SUM(D39:D40)</f>
        <v>0</v>
      </c>
      <c r="E38" s="151">
        <f t="shared" si="10"/>
        <v>0</v>
      </c>
      <c r="F38" s="151">
        <f t="shared" si="10"/>
        <v>0</v>
      </c>
      <c r="G38" s="151">
        <f t="shared" si="10"/>
        <v>0</v>
      </c>
      <c r="H38" s="151">
        <f t="shared" si="10"/>
        <v>0</v>
      </c>
      <c r="I38" s="151">
        <f t="shared" si="10"/>
        <v>0</v>
      </c>
      <c r="J38" s="151">
        <f t="shared" si="10"/>
        <v>0</v>
      </c>
      <c r="K38" s="151">
        <f t="shared" si="10"/>
        <v>0</v>
      </c>
      <c r="L38" s="151">
        <f t="shared" si="10"/>
        <v>0</v>
      </c>
      <c r="M38" s="151">
        <f t="shared" si="10"/>
        <v>0</v>
      </c>
      <c r="N38" s="151">
        <f t="shared" si="10"/>
        <v>0</v>
      </c>
      <c r="O38" s="151">
        <f t="shared" si="10"/>
        <v>0</v>
      </c>
      <c r="P38" s="151">
        <f t="shared" si="10"/>
        <v>0</v>
      </c>
      <c r="Q38" s="151">
        <f t="shared" si="10"/>
        <v>0</v>
      </c>
    </row>
    <row r="39" spans="1:17">
      <c r="A39" s="247" t="s">
        <v>30</v>
      </c>
      <c r="B39" s="65">
        <f t="shared" si="9"/>
        <v>0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>
      <c r="A40" s="247" t="s">
        <v>217</v>
      </c>
      <c r="B40" s="65">
        <f t="shared" si="9"/>
        <v>0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ht="3" customHeight="1">
      <c r="A41" s="141"/>
      <c r="B41" s="90"/>
      <c r="C41" s="91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15">
      <c r="A42" s="295" t="s">
        <v>11</v>
      </c>
      <c r="B42" s="296">
        <f>SUM(C42:Q42)</f>
        <v>0</v>
      </c>
      <c r="C42" s="50">
        <f>C36-C38</f>
        <v>0</v>
      </c>
      <c r="D42" s="50">
        <f>D36-D38</f>
        <v>0</v>
      </c>
      <c r="E42" s="50">
        <f>E36-E38</f>
        <v>0</v>
      </c>
      <c r="F42" s="50">
        <f>F36-F38</f>
        <v>0</v>
      </c>
      <c r="G42" s="50">
        <f>G36-G38</f>
        <v>0</v>
      </c>
      <c r="H42" s="50">
        <f t="shared" ref="H42:Q42" si="11">H36-H38</f>
        <v>0</v>
      </c>
      <c r="I42" s="50">
        <f t="shared" si="11"/>
        <v>0</v>
      </c>
      <c r="J42" s="50">
        <f t="shared" si="11"/>
        <v>0</v>
      </c>
      <c r="K42" s="50">
        <f t="shared" si="11"/>
        <v>0</v>
      </c>
      <c r="L42" s="50">
        <f t="shared" si="11"/>
        <v>0</v>
      </c>
      <c r="M42" s="50">
        <f t="shared" si="11"/>
        <v>0</v>
      </c>
      <c r="N42" s="50">
        <f t="shared" si="11"/>
        <v>0</v>
      </c>
      <c r="O42" s="50">
        <f t="shared" si="11"/>
        <v>0</v>
      </c>
      <c r="P42" s="50">
        <f t="shared" si="11"/>
        <v>0</v>
      </c>
      <c r="Q42" s="50">
        <f t="shared" si="11"/>
        <v>0</v>
      </c>
    </row>
    <row r="43" spans="1:17" ht="3" customHeight="1">
      <c r="A43" s="141"/>
      <c r="B43" s="90"/>
      <c r="C43" s="91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5">
      <c r="A44" s="295" t="s">
        <v>12</v>
      </c>
      <c r="B44" s="296">
        <f>SUM(C44:Q44)</f>
        <v>0</v>
      </c>
      <c r="C44" s="50">
        <f>C34+C42</f>
        <v>0</v>
      </c>
      <c r="D44" s="50">
        <f>D34+D42</f>
        <v>0</v>
      </c>
      <c r="E44" s="50">
        <f>E34+E42</f>
        <v>0</v>
      </c>
      <c r="F44" s="50">
        <f>F34+F42</f>
        <v>0</v>
      </c>
      <c r="G44" s="50">
        <f>G34+G42</f>
        <v>0</v>
      </c>
      <c r="H44" s="50">
        <f t="shared" ref="H44:Q44" si="12">H34+H42</f>
        <v>0</v>
      </c>
      <c r="I44" s="50">
        <f t="shared" si="12"/>
        <v>0</v>
      </c>
      <c r="J44" s="50">
        <f t="shared" si="12"/>
        <v>0</v>
      </c>
      <c r="K44" s="50">
        <f t="shared" si="12"/>
        <v>0</v>
      </c>
      <c r="L44" s="50">
        <f t="shared" si="12"/>
        <v>0</v>
      </c>
      <c r="M44" s="50">
        <f t="shared" si="12"/>
        <v>0</v>
      </c>
      <c r="N44" s="50">
        <f t="shared" si="12"/>
        <v>0</v>
      </c>
      <c r="O44" s="50">
        <f t="shared" si="12"/>
        <v>0</v>
      </c>
      <c r="P44" s="50">
        <f t="shared" si="12"/>
        <v>0</v>
      </c>
      <c r="Q44" s="50">
        <f t="shared" si="12"/>
        <v>0</v>
      </c>
    </row>
    <row r="45" spans="1:17" ht="3" customHeight="1">
      <c r="A45" s="141"/>
      <c r="B45" s="90"/>
      <c r="C45" s="91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>
      <c r="A46" s="247" t="s">
        <v>21</v>
      </c>
      <c r="B46" s="65">
        <f>SUM(C46:Q46)</f>
        <v>0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ht="3" customHeight="1">
      <c r="A47" s="141"/>
      <c r="B47" s="90"/>
      <c r="C47" s="91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ht="15">
      <c r="A48" s="295" t="s">
        <v>13</v>
      </c>
      <c r="B48" s="296">
        <f>SUM(C48:Q48)</f>
        <v>0</v>
      </c>
      <c r="C48" s="50">
        <f>C44-C46</f>
        <v>0</v>
      </c>
      <c r="D48" s="50">
        <f>D44-D46</f>
        <v>0</v>
      </c>
      <c r="E48" s="50">
        <f>E44-E46</f>
        <v>0</v>
      </c>
      <c r="F48" s="50">
        <f>F44-F46</f>
        <v>0</v>
      </c>
      <c r="G48" s="50">
        <f>G44-G46</f>
        <v>0</v>
      </c>
      <c r="H48" s="50">
        <f t="shared" ref="H48:Q48" si="13">H44-H46</f>
        <v>0</v>
      </c>
      <c r="I48" s="50">
        <f t="shared" si="13"/>
        <v>0</v>
      </c>
      <c r="J48" s="50">
        <f t="shared" si="13"/>
        <v>0</v>
      </c>
      <c r="K48" s="50">
        <f t="shared" si="13"/>
        <v>0</v>
      </c>
      <c r="L48" s="50">
        <f t="shared" si="13"/>
        <v>0</v>
      </c>
      <c r="M48" s="50">
        <f t="shared" si="13"/>
        <v>0</v>
      </c>
      <c r="N48" s="50">
        <f t="shared" si="13"/>
        <v>0</v>
      </c>
      <c r="O48" s="50">
        <f t="shared" si="13"/>
        <v>0</v>
      </c>
      <c r="P48" s="50">
        <f t="shared" si="13"/>
        <v>0</v>
      </c>
      <c r="Q48" s="50">
        <f t="shared" si="13"/>
        <v>0</v>
      </c>
    </row>
    <row r="49" spans="1:26"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281" t="s">
        <v>278</v>
      </c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280"/>
      <c r="R51" s="77"/>
      <c r="S51" s="77"/>
      <c r="T51" s="77"/>
      <c r="U51" s="77"/>
      <c r="V51" s="77"/>
      <c r="W51" s="77"/>
      <c r="X51" s="77"/>
      <c r="Y51" s="77"/>
      <c r="Z51" s="77"/>
    </row>
    <row r="52" spans="1:26" s="136" customFormat="1" ht="18.75">
      <c r="A52" s="345" t="s">
        <v>14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7"/>
      <c r="S52" s="135"/>
      <c r="T52" s="135"/>
      <c r="U52" s="135"/>
      <c r="V52" s="135"/>
      <c r="W52" s="135"/>
    </row>
    <row r="53" spans="1:26"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5" customHeight="1">
      <c r="A54" s="226" t="s">
        <v>15</v>
      </c>
      <c r="B54" s="223" t="s">
        <v>5</v>
      </c>
      <c r="C54" s="224" t="str">
        <f>'Hypothèses Exploitation'!C$22</f>
        <v>Année 1</v>
      </c>
      <c r="D54" s="224" t="str">
        <f>'Hypothèses Exploitation'!D$22</f>
        <v>Année 2</v>
      </c>
      <c r="E54" s="224" t="str">
        <f>'Hypothèses Exploitation'!E$22</f>
        <v>Année 3</v>
      </c>
      <c r="F54" s="224" t="str">
        <f>'Hypothèses Exploitation'!F$22</f>
        <v>Année 4</v>
      </c>
      <c r="G54" s="224" t="str">
        <f>'Hypothèses Exploitation'!G$22</f>
        <v>Année 5</v>
      </c>
      <c r="H54" s="224" t="str">
        <f>'Hypothèses Exploitation'!H$22</f>
        <v>Année 6</v>
      </c>
      <c r="I54" s="224" t="str">
        <f>'Hypothèses Exploitation'!I$22</f>
        <v>Année 7</v>
      </c>
      <c r="J54" s="224" t="str">
        <f>'Hypothèses Exploitation'!J$22</f>
        <v>Année 8</v>
      </c>
      <c r="K54" s="224" t="str">
        <f>'Hypothèses Exploitation'!K$22</f>
        <v>Année 9</v>
      </c>
      <c r="L54" s="224" t="str">
        <f>'Hypothèses Exploitation'!L$22</f>
        <v>Année 10</v>
      </c>
      <c r="M54" s="224" t="str">
        <f>'Hypothèses Exploitation'!M$22</f>
        <v>Année 11</v>
      </c>
      <c r="N54" s="224" t="str">
        <f>'Hypothèses Exploitation'!N$22</f>
        <v>Année 12</v>
      </c>
      <c r="O54" s="224" t="str">
        <f>'Hypothèses Exploitation'!O$22</f>
        <v>Année 13</v>
      </c>
      <c r="P54" s="224" t="str">
        <f>'Hypothèses Exploitation'!P$22</f>
        <v>Année 14</v>
      </c>
      <c r="Q54" s="224" t="str">
        <f>'Hypothèses Exploitation'!Q$22</f>
        <v>Année 15</v>
      </c>
    </row>
    <row r="55" spans="1:26" ht="3" customHeight="1">
      <c r="A55" s="141"/>
      <c r="B55" s="90"/>
      <c r="C55" s="91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1:26" s="243" customFormat="1" ht="15.75" customHeight="1">
      <c r="A56" s="244" t="s">
        <v>16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32"/>
      <c r="R56" s="242"/>
      <c r="S56" s="242"/>
      <c r="T56" s="242"/>
      <c r="U56" s="242"/>
      <c r="V56" s="242"/>
      <c r="W56" s="242"/>
      <c r="X56" s="242"/>
      <c r="Y56" s="242"/>
      <c r="Z56" s="242"/>
    </row>
    <row r="57" spans="1:26">
      <c r="A57" s="239" t="s">
        <v>17</v>
      </c>
      <c r="B57" s="240">
        <f t="shared" ref="B57:B59" si="14">SUM(C57:Q57)</f>
        <v>0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</row>
    <row r="58" spans="1:26">
      <c r="A58" s="69" t="s">
        <v>18</v>
      </c>
      <c r="B58" s="65">
        <f t="shared" si="14"/>
        <v>0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26">
      <c r="A59" s="229" t="s">
        <v>19</v>
      </c>
      <c r="B59" s="230">
        <f t="shared" si="14"/>
        <v>0</v>
      </c>
      <c r="C59" s="231">
        <f>C57-C58</f>
        <v>0</v>
      </c>
      <c r="D59" s="231">
        <f>D57-D58</f>
        <v>0</v>
      </c>
      <c r="E59" s="231">
        <f>E57-E58</f>
        <v>0</v>
      </c>
      <c r="F59" s="231">
        <f>F57-F58</f>
        <v>0</v>
      </c>
      <c r="G59" s="231">
        <f>G57-G58</f>
        <v>0</v>
      </c>
      <c r="H59" s="231">
        <f t="shared" ref="H59:Q59" si="15">H57-H58</f>
        <v>0</v>
      </c>
      <c r="I59" s="231">
        <f t="shared" si="15"/>
        <v>0</v>
      </c>
      <c r="J59" s="231">
        <f t="shared" si="15"/>
        <v>0</v>
      </c>
      <c r="K59" s="231">
        <f t="shared" si="15"/>
        <v>0</v>
      </c>
      <c r="L59" s="231">
        <f t="shared" si="15"/>
        <v>0</v>
      </c>
      <c r="M59" s="231">
        <f t="shared" si="15"/>
        <v>0</v>
      </c>
      <c r="N59" s="231">
        <f t="shared" si="15"/>
        <v>0</v>
      </c>
      <c r="O59" s="231">
        <f t="shared" si="15"/>
        <v>0</v>
      </c>
      <c r="P59" s="231">
        <f t="shared" si="15"/>
        <v>0</v>
      </c>
      <c r="Q59" s="231">
        <f t="shared" si="15"/>
        <v>0</v>
      </c>
    </row>
    <row r="60" spans="1:26">
      <c r="A60" s="69" t="s">
        <v>20</v>
      </c>
      <c r="B60" s="65">
        <f t="shared" ref="B60:B61" si="16">SUM(C60:Q60)</f>
        <v>0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26">
      <c r="A61" s="69" t="s">
        <v>21</v>
      </c>
      <c r="B61" s="65">
        <f t="shared" si="16"/>
        <v>0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26">
      <c r="A62" s="229" t="s">
        <v>22</v>
      </c>
      <c r="B62" s="230">
        <f>SUM(C62:Q62)</f>
        <v>0</v>
      </c>
      <c r="C62" s="231">
        <f t="shared" ref="C62:Q62" si="17">C59-C60-C61</f>
        <v>0</v>
      </c>
      <c r="D62" s="231">
        <f t="shared" si="17"/>
        <v>0</v>
      </c>
      <c r="E62" s="231">
        <f t="shared" si="17"/>
        <v>0</v>
      </c>
      <c r="F62" s="231">
        <f t="shared" si="17"/>
        <v>0</v>
      </c>
      <c r="G62" s="231">
        <f t="shared" si="17"/>
        <v>0</v>
      </c>
      <c r="H62" s="231">
        <f t="shared" si="17"/>
        <v>0</v>
      </c>
      <c r="I62" s="231">
        <f t="shared" si="17"/>
        <v>0</v>
      </c>
      <c r="J62" s="231">
        <f t="shared" si="17"/>
        <v>0</v>
      </c>
      <c r="K62" s="231">
        <f t="shared" si="17"/>
        <v>0</v>
      </c>
      <c r="L62" s="231">
        <f t="shared" si="17"/>
        <v>0</v>
      </c>
      <c r="M62" s="231">
        <f t="shared" si="17"/>
        <v>0</v>
      </c>
      <c r="N62" s="231">
        <f t="shared" si="17"/>
        <v>0</v>
      </c>
      <c r="O62" s="231">
        <f t="shared" si="17"/>
        <v>0</v>
      </c>
      <c r="P62" s="231">
        <f t="shared" si="17"/>
        <v>0</v>
      </c>
      <c r="Q62" s="231">
        <f t="shared" si="17"/>
        <v>0</v>
      </c>
    </row>
    <row r="63" spans="1:26" ht="3" customHeight="1">
      <c r="A63" s="141"/>
      <c r="B63" s="90"/>
      <c r="C63" s="91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</row>
    <row r="64" spans="1:26" s="243" customFormat="1" ht="15.75" customHeight="1">
      <c r="A64" s="244" t="s">
        <v>23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32"/>
      <c r="R64" s="242"/>
      <c r="S64" s="242"/>
      <c r="T64" s="242"/>
      <c r="U64" s="242"/>
      <c r="V64" s="242"/>
      <c r="W64" s="242"/>
      <c r="X64" s="242"/>
      <c r="Y64" s="242"/>
      <c r="Z64" s="242"/>
    </row>
    <row r="65" spans="1:213">
      <c r="A65" s="69" t="s">
        <v>24</v>
      </c>
      <c r="B65" s="65">
        <f t="shared" ref="B65:B66" si="18">SUM(C65:Q65)</f>
        <v>0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213">
      <c r="A66" s="69" t="s">
        <v>102</v>
      </c>
      <c r="B66" s="65">
        <f t="shared" si="18"/>
        <v>0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213">
      <c r="A67" s="229" t="s">
        <v>25</v>
      </c>
      <c r="B67" s="230">
        <f>SUM(C67:Q67)</f>
        <v>0</v>
      </c>
      <c r="C67" s="231">
        <f t="shared" ref="C67:Q67" si="19">C62-C65-C66</f>
        <v>0</v>
      </c>
      <c r="D67" s="231">
        <f t="shared" si="19"/>
        <v>0</v>
      </c>
      <c r="E67" s="231">
        <f t="shared" si="19"/>
        <v>0</v>
      </c>
      <c r="F67" s="231">
        <f t="shared" si="19"/>
        <v>0</v>
      </c>
      <c r="G67" s="231">
        <f t="shared" si="19"/>
        <v>0</v>
      </c>
      <c r="H67" s="231">
        <f t="shared" si="19"/>
        <v>0</v>
      </c>
      <c r="I67" s="231">
        <f t="shared" si="19"/>
        <v>0</v>
      </c>
      <c r="J67" s="231">
        <f t="shared" si="19"/>
        <v>0</v>
      </c>
      <c r="K67" s="231">
        <f t="shared" si="19"/>
        <v>0</v>
      </c>
      <c r="L67" s="231">
        <f t="shared" si="19"/>
        <v>0</v>
      </c>
      <c r="M67" s="231">
        <f t="shared" si="19"/>
        <v>0</v>
      </c>
      <c r="N67" s="231">
        <f t="shared" si="19"/>
        <v>0</v>
      </c>
      <c r="O67" s="231">
        <f t="shared" si="19"/>
        <v>0</v>
      </c>
      <c r="P67" s="231">
        <f t="shared" si="19"/>
        <v>0</v>
      </c>
      <c r="Q67" s="231">
        <f t="shared" si="19"/>
        <v>0</v>
      </c>
    </row>
    <row r="68" spans="1:213" ht="3" customHeight="1">
      <c r="A68" s="141"/>
      <c r="B68" s="90"/>
      <c r="C68" s="91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</row>
    <row r="69" spans="1:213" s="243" customFormat="1" ht="15.75" customHeight="1">
      <c r="A69" s="244" t="s">
        <v>26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32"/>
      <c r="R69" s="242"/>
      <c r="S69" s="242"/>
      <c r="T69" s="242"/>
      <c r="U69" s="242"/>
      <c r="V69" s="242"/>
      <c r="W69" s="242"/>
      <c r="X69" s="242"/>
      <c r="Y69" s="242"/>
      <c r="Z69" s="242"/>
    </row>
    <row r="70" spans="1:213">
      <c r="A70" s="139" t="s">
        <v>27</v>
      </c>
      <c r="B70" s="65">
        <f t="shared" ref="B70:B71" si="20">SUM(C70:Q70)</f>
        <v>0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213" ht="15">
      <c r="A71" s="69" t="s">
        <v>28</v>
      </c>
      <c r="B71" s="65">
        <f t="shared" si="20"/>
        <v>0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</row>
    <row r="72" spans="1:213">
      <c r="A72" s="229" t="s">
        <v>29</v>
      </c>
      <c r="B72" s="230"/>
      <c r="C72" s="231">
        <f>C67+C70+C71</f>
        <v>0</v>
      </c>
      <c r="D72" s="231">
        <f>D67+D70+D71</f>
        <v>0</v>
      </c>
      <c r="E72" s="231">
        <f>E67+E70+E71</f>
        <v>0</v>
      </c>
      <c r="F72" s="231">
        <f>F67+F70+F71</f>
        <v>0</v>
      </c>
      <c r="G72" s="231">
        <f>G67+G70+G71</f>
        <v>0</v>
      </c>
      <c r="H72" s="231">
        <f t="shared" ref="H72:Q72" si="21">H67+H70+H71</f>
        <v>0</v>
      </c>
      <c r="I72" s="231">
        <f t="shared" si="21"/>
        <v>0</v>
      </c>
      <c r="J72" s="231">
        <f t="shared" si="21"/>
        <v>0</v>
      </c>
      <c r="K72" s="231">
        <f t="shared" si="21"/>
        <v>0</v>
      </c>
      <c r="L72" s="231">
        <f t="shared" si="21"/>
        <v>0</v>
      </c>
      <c r="M72" s="231">
        <f t="shared" si="21"/>
        <v>0</v>
      </c>
      <c r="N72" s="231">
        <f t="shared" si="21"/>
        <v>0</v>
      </c>
      <c r="O72" s="231">
        <f t="shared" si="21"/>
        <v>0</v>
      </c>
      <c r="P72" s="231">
        <f t="shared" si="21"/>
        <v>0</v>
      </c>
      <c r="Q72" s="231">
        <f t="shared" si="21"/>
        <v>0</v>
      </c>
    </row>
    <row r="73" spans="1:213">
      <c r="A73" s="139" t="s">
        <v>30</v>
      </c>
      <c r="B73" s="65">
        <f t="shared" ref="B73:B75" si="22">SUM(C73:Q73)</f>
        <v>0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213">
      <c r="A74" s="139" t="s">
        <v>31</v>
      </c>
      <c r="B74" s="65">
        <f t="shared" si="22"/>
        <v>0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213" s="235" customFormat="1" ht="15">
      <c r="A75" s="71" t="s">
        <v>32</v>
      </c>
      <c r="B75" s="233">
        <f t="shared" si="22"/>
        <v>0</v>
      </c>
      <c r="C75" s="215">
        <f>C73+C74</f>
        <v>0</v>
      </c>
      <c r="D75" s="215">
        <f>D73+D74</f>
        <v>0</v>
      </c>
      <c r="E75" s="215">
        <f>E73+E74</f>
        <v>0</v>
      </c>
      <c r="F75" s="215">
        <f>F73+F74</f>
        <v>0</v>
      </c>
      <c r="G75" s="215">
        <f>G73+G74</f>
        <v>0</v>
      </c>
      <c r="H75" s="215">
        <f t="shared" ref="H75:Q75" si="23">H73+H74</f>
        <v>0</v>
      </c>
      <c r="I75" s="215">
        <f t="shared" si="23"/>
        <v>0</v>
      </c>
      <c r="J75" s="215">
        <f t="shared" si="23"/>
        <v>0</v>
      </c>
      <c r="K75" s="215">
        <f t="shared" si="23"/>
        <v>0</v>
      </c>
      <c r="L75" s="215">
        <f t="shared" si="23"/>
        <v>0</v>
      </c>
      <c r="M75" s="215">
        <f t="shared" si="23"/>
        <v>0</v>
      </c>
      <c r="N75" s="215">
        <f t="shared" si="23"/>
        <v>0</v>
      </c>
      <c r="O75" s="215">
        <f t="shared" si="23"/>
        <v>0</v>
      </c>
      <c r="P75" s="215">
        <f t="shared" si="23"/>
        <v>0</v>
      </c>
      <c r="Q75" s="215">
        <f t="shared" si="23"/>
        <v>0</v>
      </c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4"/>
      <c r="DF75" s="234"/>
      <c r="DG75" s="234"/>
      <c r="DH75" s="234"/>
      <c r="DI75" s="234"/>
      <c r="DJ75" s="234"/>
      <c r="DK75" s="234"/>
      <c r="DL75" s="234"/>
      <c r="DM75" s="234"/>
      <c r="DN75" s="234"/>
      <c r="DO75" s="234"/>
      <c r="DP75" s="234"/>
      <c r="DQ75" s="234"/>
      <c r="DR75" s="234"/>
      <c r="DS75" s="234"/>
      <c r="DT75" s="234"/>
      <c r="DU75" s="234"/>
      <c r="DV75" s="234"/>
      <c r="DW75" s="234"/>
      <c r="DX75" s="234"/>
      <c r="DY75" s="234"/>
      <c r="DZ75" s="234"/>
      <c r="EA75" s="234"/>
      <c r="EB75" s="234"/>
      <c r="EC75" s="234"/>
      <c r="ED75" s="234"/>
      <c r="EE75" s="234"/>
      <c r="EF75" s="234"/>
      <c r="EG75" s="234"/>
      <c r="EH75" s="234"/>
      <c r="EI75" s="234"/>
      <c r="EJ75" s="234"/>
      <c r="EK75" s="234"/>
      <c r="EL75" s="234"/>
      <c r="EM75" s="234"/>
      <c r="EN75" s="234"/>
      <c r="EO75" s="234"/>
      <c r="EP75" s="234"/>
      <c r="EQ75" s="234"/>
      <c r="ER75" s="234"/>
      <c r="ES75" s="234"/>
      <c r="ET75" s="234"/>
      <c r="EU75" s="234"/>
      <c r="EV75" s="234"/>
      <c r="EW75" s="234"/>
      <c r="EX75" s="234"/>
      <c r="EY75" s="234"/>
      <c r="EZ75" s="234"/>
      <c r="FA75" s="234"/>
      <c r="FB75" s="234"/>
      <c r="FC75" s="234"/>
      <c r="FD75" s="234"/>
      <c r="FE75" s="234"/>
      <c r="FF75" s="234"/>
      <c r="FG75" s="234"/>
      <c r="FH75" s="234"/>
      <c r="FI75" s="234"/>
      <c r="FJ75" s="234"/>
      <c r="FK75" s="234"/>
      <c r="FL75" s="234"/>
      <c r="FM75" s="234"/>
      <c r="FN75" s="234"/>
      <c r="FO75" s="234"/>
      <c r="FP75" s="234"/>
      <c r="FQ75" s="234"/>
      <c r="FR75" s="234"/>
      <c r="FS75" s="234"/>
      <c r="FT75" s="234"/>
      <c r="FU75" s="234"/>
      <c r="FV75" s="234"/>
      <c r="FW75" s="234"/>
      <c r="FX75" s="234"/>
      <c r="FY75" s="234"/>
      <c r="FZ75" s="234"/>
      <c r="GA75" s="234"/>
      <c r="GB75" s="234"/>
      <c r="GC75" s="234"/>
      <c r="GD75" s="234"/>
      <c r="GE75" s="234"/>
      <c r="GF75" s="234"/>
      <c r="GG75" s="234"/>
      <c r="GH75" s="234"/>
      <c r="GI75" s="234"/>
      <c r="GJ75" s="234"/>
      <c r="GK75" s="234"/>
      <c r="GL75" s="234"/>
      <c r="GM75" s="234"/>
      <c r="GN75" s="234"/>
      <c r="GO75" s="234"/>
      <c r="GP75" s="234"/>
      <c r="GQ75" s="234"/>
      <c r="GR75" s="234"/>
      <c r="GS75" s="234"/>
      <c r="GT75" s="234"/>
      <c r="GU75" s="234"/>
      <c r="GV75" s="234"/>
      <c r="GW75" s="234"/>
      <c r="GX75" s="234"/>
      <c r="GY75" s="234"/>
      <c r="GZ75" s="234"/>
      <c r="HA75" s="234"/>
      <c r="HB75" s="234"/>
      <c r="HC75" s="234"/>
      <c r="HD75" s="234"/>
      <c r="HE75" s="234"/>
    </row>
    <row r="76" spans="1:213">
      <c r="A76" s="229" t="s">
        <v>33</v>
      </c>
      <c r="B76" s="230"/>
      <c r="C76" s="231">
        <f t="shared" ref="C76:Q76" si="24">C72-C75</f>
        <v>0</v>
      </c>
      <c r="D76" s="231">
        <f t="shared" si="24"/>
        <v>0</v>
      </c>
      <c r="E76" s="231">
        <f t="shared" si="24"/>
        <v>0</v>
      </c>
      <c r="F76" s="231">
        <f t="shared" si="24"/>
        <v>0</v>
      </c>
      <c r="G76" s="231">
        <f t="shared" si="24"/>
        <v>0</v>
      </c>
      <c r="H76" s="231">
        <f t="shared" si="24"/>
        <v>0</v>
      </c>
      <c r="I76" s="231">
        <f t="shared" si="24"/>
        <v>0</v>
      </c>
      <c r="J76" s="231">
        <f t="shared" si="24"/>
        <v>0</v>
      </c>
      <c r="K76" s="231">
        <f t="shared" si="24"/>
        <v>0</v>
      </c>
      <c r="L76" s="231">
        <f t="shared" si="24"/>
        <v>0</v>
      </c>
      <c r="M76" s="231">
        <f t="shared" si="24"/>
        <v>0</v>
      </c>
      <c r="N76" s="231">
        <f t="shared" si="24"/>
        <v>0</v>
      </c>
      <c r="O76" s="231">
        <f t="shared" si="24"/>
        <v>0</v>
      </c>
      <c r="P76" s="231">
        <f t="shared" si="24"/>
        <v>0</v>
      </c>
      <c r="Q76" s="231">
        <f t="shared" si="24"/>
        <v>0</v>
      </c>
    </row>
    <row r="77" spans="1:213" ht="3" customHeight="1">
      <c r="A77" s="141"/>
      <c r="B77" s="90"/>
      <c r="C77" s="91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1:213" s="243" customFormat="1" ht="15.75" customHeight="1">
      <c r="A78" s="244" t="s">
        <v>34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32"/>
      <c r="R78" s="242"/>
      <c r="S78" s="242"/>
      <c r="T78" s="242"/>
      <c r="U78" s="242"/>
      <c r="V78" s="242"/>
      <c r="W78" s="242"/>
      <c r="X78" s="242"/>
      <c r="Y78" s="242"/>
      <c r="Z78" s="242"/>
    </row>
    <row r="79" spans="1:213">
      <c r="A79" s="139" t="s">
        <v>35</v>
      </c>
      <c r="B79" s="65">
        <f>SUM(C79:Q79)</f>
        <v>0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213" ht="3" customHeight="1">
      <c r="A80" s="141"/>
      <c r="B80" s="90"/>
      <c r="C80" s="91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213" s="243" customFormat="1" ht="15.75" customHeight="1">
      <c r="A81" s="244" t="s">
        <v>36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32"/>
      <c r="R81" s="242"/>
      <c r="S81" s="242"/>
      <c r="T81" s="242"/>
      <c r="U81" s="242"/>
      <c r="V81" s="242"/>
      <c r="W81" s="242"/>
      <c r="X81" s="242"/>
      <c r="Y81" s="242"/>
      <c r="Z81" s="242"/>
    </row>
    <row r="82" spans="1:213" ht="15.75" customHeight="1">
      <c r="A82" s="70" t="s">
        <v>37</v>
      </c>
      <c r="B82" s="65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</row>
    <row r="83" spans="1:213" ht="15">
      <c r="A83" s="70" t="s">
        <v>38</v>
      </c>
      <c r="B83" s="65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</row>
    <row r="84" spans="1:213" ht="15">
      <c r="R84" s="75"/>
      <c r="S84" s="75"/>
      <c r="T84" s="75"/>
      <c r="U84" s="75"/>
      <c r="V84" s="76"/>
      <c r="W84" s="76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</row>
    <row r="85" spans="1:213" s="136" customFormat="1" ht="18.75">
      <c r="A85" s="345" t="s">
        <v>140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7"/>
      <c r="S85" s="135"/>
      <c r="T85" s="135"/>
      <c r="U85" s="135"/>
      <c r="V85" s="135"/>
      <c r="W85" s="135"/>
    </row>
    <row r="87" spans="1:213" ht="15" customHeight="1">
      <c r="A87" s="226" t="s">
        <v>141</v>
      </c>
      <c r="B87" s="223" t="s">
        <v>5</v>
      </c>
      <c r="C87" s="224" t="str">
        <f>'Hypothèses Exploitation'!C$22</f>
        <v>Année 1</v>
      </c>
      <c r="D87" s="224" t="str">
        <f>'Hypothèses Exploitation'!D$22</f>
        <v>Année 2</v>
      </c>
      <c r="E87" s="224" t="str">
        <f>'Hypothèses Exploitation'!E$22</f>
        <v>Année 3</v>
      </c>
      <c r="F87" s="224" t="str">
        <f>'Hypothèses Exploitation'!F$22</f>
        <v>Année 4</v>
      </c>
      <c r="G87" s="224" t="str">
        <f>'Hypothèses Exploitation'!G$22</f>
        <v>Année 5</v>
      </c>
      <c r="H87" s="224" t="str">
        <f>'Hypothèses Exploitation'!H$22</f>
        <v>Année 6</v>
      </c>
      <c r="I87" s="224" t="str">
        <f>'Hypothèses Exploitation'!I$22</f>
        <v>Année 7</v>
      </c>
      <c r="J87" s="224" t="str">
        <f>'Hypothèses Exploitation'!J$22</f>
        <v>Année 8</v>
      </c>
      <c r="K87" s="224" t="str">
        <f>'Hypothèses Exploitation'!K$22</f>
        <v>Année 9</v>
      </c>
      <c r="L87" s="224" t="str">
        <f>'Hypothèses Exploitation'!L$22</f>
        <v>Année 10</v>
      </c>
      <c r="M87" s="224" t="str">
        <f>'Hypothèses Exploitation'!M$22</f>
        <v>Année 11</v>
      </c>
      <c r="N87" s="224" t="str">
        <f>'Hypothèses Exploitation'!N$22</f>
        <v>Année 12</v>
      </c>
      <c r="O87" s="224" t="str">
        <f>'Hypothèses Exploitation'!O$22</f>
        <v>Année 13</v>
      </c>
      <c r="P87" s="224" t="str">
        <f>'Hypothèses Exploitation'!P$22</f>
        <v>Année 14</v>
      </c>
      <c r="Q87" s="224" t="str">
        <f>'Hypothèses Exploitation'!Q$22</f>
        <v>Année 15</v>
      </c>
    </row>
    <row r="88" spans="1:213" ht="3" customHeight="1">
      <c r="A88" s="141"/>
      <c r="B88" s="90"/>
      <c r="C88" s="91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</row>
    <row r="89" spans="1:213">
      <c r="A89" s="140" t="s">
        <v>142</v>
      </c>
      <c r="B89" s="65">
        <f>SUM(C89:Q89)</f>
        <v>0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213">
      <c r="A90" s="140" t="s">
        <v>143</v>
      </c>
      <c r="B90" s="65">
        <f>SUM(C90:Q90)</f>
        <v>0</v>
      </c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213">
      <c r="A91" s="140" t="s">
        <v>144</v>
      </c>
      <c r="B91" s="65">
        <f>SUM(C91:Q91)</f>
        <v>0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213">
      <c r="A92" s="139" t="s">
        <v>145</v>
      </c>
      <c r="B92" s="65">
        <f>SUM(C92:Q92)</f>
        <v>0</v>
      </c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213" ht="3" customHeight="1">
      <c r="A93" s="141"/>
      <c r="B93" s="90"/>
      <c r="C93" s="91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</row>
    <row r="94" spans="1:213" ht="15">
      <c r="A94" s="295" t="s">
        <v>146</v>
      </c>
      <c r="B94" s="296">
        <f>SUM(C94:Q94)</f>
        <v>0</v>
      </c>
      <c r="C94" s="50">
        <f>SUM(C89:C91)-C92</f>
        <v>0</v>
      </c>
      <c r="D94" s="50">
        <f t="shared" ref="D94:Q94" si="25">SUM(D89:D91)-D92</f>
        <v>0</v>
      </c>
      <c r="E94" s="50">
        <f t="shared" si="25"/>
        <v>0</v>
      </c>
      <c r="F94" s="50">
        <f t="shared" si="25"/>
        <v>0</v>
      </c>
      <c r="G94" s="50">
        <f t="shared" si="25"/>
        <v>0</v>
      </c>
      <c r="H94" s="50">
        <f t="shared" si="25"/>
        <v>0</v>
      </c>
      <c r="I94" s="50">
        <f t="shared" si="25"/>
        <v>0</v>
      </c>
      <c r="J94" s="50">
        <f t="shared" si="25"/>
        <v>0</v>
      </c>
      <c r="K94" s="50">
        <f t="shared" si="25"/>
        <v>0</v>
      </c>
      <c r="L94" s="50">
        <f t="shared" si="25"/>
        <v>0</v>
      </c>
      <c r="M94" s="50">
        <f t="shared" si="25"/>
        <v>0</v>
      </c>
      <c r="N94" s="50">
        <f t="shared" si="25"/>
        <v>0</v>
      </c>
      <c r="O94" s="50">
        <f t="shared" si="25"/>
        <v>0</v>
      </c>
      <c r="P94" s="50">
        <f t="shared" si="25"/>
        <v>0</v>
      </c>
      <c r="Q94" s="50">
        <f t="shared" si="25"/>
        <v>0</v>
      </c>
    </row>
    <row r="95" spans="1:213" ht="3" customHeight="1">
      <c r="A95" s="141"/>
      <c r="B95" s="90"/>
      <c r="C95" s="2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</row>
    <row r="96" spans="1:213" s="289" customFormat="1" ht="15.75" customHeight="1">
      <c r="A96" s="297" t="s">
        <v>147</v>
      </c>
      <c r="B96" s="298" t="s">
        <v>148</v>
      </c>
      <c r="C96" s="299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</row>
    <row r="98" spans="1:23">
      <c r="A98" s="256" t="s">
        <v>279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  <row r="101" spans="1:23" s="136" customFormat="1" ht="18.75">
      <c r="A101" s="345" t="s">
        <v>60</v>
      </c>
      <c r="B101" s="346"/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7"/>
      <c r="S101" s="135"/>
      <c r="T101" s="135"/>
      <c r="U101" s="135"/>
      <c r="V101" s="135"/>
      <c r="W101" s="135"/>
    </row>
    <row r="103" spans="1:23" ht="15" customHeight="1">
      <c r="A103" s="226" t="s">
        <v>61</v>
      </c>
      <c r="B103" s="227"/>
      <c r="C103" s="224" t="str">
        <f>'Hypothèses Exploitation'!C$22</f>
        <v>Année 1</v>
      </c>
      <c r="D103" s="224" t="str">
        <f>'Hypothèses Exploitation'!D$22</f>
        <v>Année 2</v>
      </c>
      <c r="E103" s="224" t="str">
        <f>'Hypothèses Exploitation'!E$22</f>
        <v>Année 3</v>
      </c>
      <c r="F103" s="224" t="str">
        <f>'Hypothèses Exploitation'!F$22</f>
        <v>Année 4</v>
      </c>
      <c r="G103" s="224" t="str">
        <f>'Hypothèses Exploitation'!G$22</f>
        <v>Année 5</v>
      </c>
      <c r="H103" s="224" t="str">
        <f>'Hypothèses Exploitation'!H$22</f>
        <v>Année 6</v>
      </c>
      <c r="I103" s="224" t="str">
        <f>'Hypothèses Exploitation'!I$22</f>
        <v>Année 7</v>
      </c>
      <c r="J103" s="224" t="str">
        <f>'Hypothèses Exploitation'!J$22</f>
        <v>Année 8</v>
      </c>
      <c r="K103" s="224" t="str">
        <f>'Hypothèses Exploitation'!K$22</f>
        <v>Année 9</v>
      </c>
      <c r="L103" s="224" t="str">
        <f>'Hypothèses Exploitation'!L$22</f>
        <v>Année 10</v>
      </c>
      <c r="M103" s="224" t="str">
        <f>'Hypothèses Exploitation'!M$22</f>
        <v>Année 11</v>
      </c>
      <c r="N103" s="224" t="str">
        <f>'Hypothèses Exploitation'!N$22</f>
        <v>Année 12</v>
      </c>
      <c r="O103" s="224" t="str">
        <f>'Hypothèses Exploitation'!O$22</f>
        <v>Année 13</v>
      </c>
      <c r="P103" s="224" t="str">
        <f>'Hypothèses Exploitation'!P$22</f>
        <v>Année 14</v>
      </c>
      <c r="Q103" s="224" t="str">
        <f>'Hypothèses Exploitation'!Q$22</f>
        <v>Année 15</v>
      </c>
    </row>
    <row r="104" spans="1:23" ht="3.75" customHeight="1"/>
    <row r="105" spans="1:23">
      <c r="A105" s="139" t="s">
        <v>7</v>
      </c>
      <c r="C105" s="293">
        <f t="shared" ref="C105:Q105" si="26">C16</f>
        <v>0</v>
      </c>
      <c r="D105" s="294">
        <f t="shared" si="26"/>
        <v>0</v>
      </c>
      <c r="E105" s="294">
        <f t="shared" si="26"/>
        <v>0</v>
      </c>
      <c r="F105" s="294">
        <f t="shared" si="26"/>
        <v>0</v>
      </c>
      <c r="G105" s="294">
        <f t="shared" si="26"/>
        <v>0</v>
      </c>
      <c r="H105" s="294">
        <f t="shared" si="26"/>
        <v>0</v>
      </c>
      <c r="I105" s="294">
        <f t="shared" si="26"/>
        <v>0</v>
      </c>
      <c r="J105" s="294">
        <f t="shared" si="26"/>
        <v>0</v>
      </c>
      <c r="K105" s="294">
        <f t="shared" si="26"/>
        <v>0</v>
      </c>
      <c r="L105" s="294">
        <f t="shared" si="26"/>
        <v>0</v>
      </c>
      <c r="M105" s="294">
        <f t="shared" si="26"/>
        <v>0</v>
      </c>
      <c r="N105" s="294">
        <f t="shared" si="26"/>
        <v>0</v>
      </c>
      <c r="O105" s="294">
        <f t="shared" si="26"/>
        <v>0</v>
      </c>
      <c r="P105" s="294">
        <f t="shared" si="26"/>
        <v>0</v>
      </c>
      <c r="Q105" s="294">
        <f t="shared" si="26"/>
        <v>0</v>
      </c>
    </row>
    <row r="106" spans="1:23">
      <c r="A106" s="139" t="s">
        <v>13</v>
      </c>
      <c r="C106" s="293">
        <f t="shared" ref="C106:Q106" si="27">C48</f>
        <v>0</v>
      </c>
      <c r="D106" s="294">
        <f t="shared" si="27"/>
        <v>0</v>
      </c>
      <c r="E106" s="294">
        <f t="shared" si="27"/>
        <v>0</v>
      </c>
      <c r="F106" s="294">
        <f t="shared" si="27"/>
        <v>0</v>
      </c>
      <c r="G106" s="294">
        <f t="shared" si="27"/>
        <v>0</v>
      </c>
      <c r="H106" s="294">
        <f t="shared" si="27"/>
        <v>0</v>
      </c>
      <c r="I106" s="294">
        <f t="shared" si="27"/>
        <v>0</v>
      </c>
      <c r="J106" s="294">
        <f t="shared" si="27"/>
        <v>0</v>
      </c>
      <c r="K106" s="294">
        <f t="shared" si="27"/>
        <v>0</v>
      </c>
      <c r="L106" s="294">
        <f t="shared" si="27"/>
        <v>0</v>
      </c>
      <c r="M106" s="294">
        <f t="shared" si="27"/>
        <v>0</v>
      </c>
      <c r="N106" s="294">
        <f t="shared" si="27"/>
        <v>0</v>
      </c>
      <c r="O106" s="294">
        <f t="shared" si="27"/>
        <v>0</v>
      </c>
      <c r="P106" s="294">
        <f t="shared" si="27"/>
        <v>0</v>
      </c>
      <c r="Q106" s="294">
        <f t="shared" si="27"/>
        <v>0</v>
      </c>
    </row>
    <row r="107" spans="1:23" ht="3.75" customHeight="1"/>
    <row r="108" spans="1:23" s="289" customFormat="1" ht="15.75" customHeight="1">
      <c r="A108" s="297" t="s">
        <v>62</v>
      </c>
      <c r="C108" s="298">
        <f>IFERROR(C106/C105,)</f>
        <v>0</v>
      </c>
      <c r="D108" s="298">
        <f>IFERROR(D106/D105,)</f>
        <v>0</v>
      </c>
      <c r="E108" s="298">
        <f>IFERROR(E106/E105,)</f>
        <v>0</v>
      </c>
      <c r="F108" s="298">
        <f>IFERROR(F106/F105,)</f>
        <v>0</v>
      </c>
      <c r="G108" s="298">
        <f>IFERROR(G106/G105,)</f>
        <v>0</v>
      </c>
      <c r="H108" s="298">
        <f t="shared" ref="H108:Q108" si="28">IFERROR(H106/H105,)</f>
        <v>0</v>
      </c>
      <c r="I108" s="298">
        <f t="shared" si="28"/>
        <v>0</v>
      </c>
      <c r="J108" s="298">
        <f t="shared" si="28"/>
        <v>0</v>
      </c>
      <c r="K108" s="298">
        <f t="shared" si="28"/>
        <v>0</v>
      </c>
      <c r="L108" s="298">
        <f t="shared" si="28"/>
        <v>0</v>
      </c>
      <c r="M108" s="298">
        <f t="shared" si="28"/>
        <v>0</v>
      </c>
      <c r="N108" s="298">
        <f t="shared" si="28"/>
        <v>0</v>
      </c>
      <c r="O108" s="298">
        <f t="shared" si="28"/>
        <v>0</v>
      </c>
      <c r="P108" s="298">
        <f t="shared" si="28"/>
        <v>0</v>
      </c>
      <c r="Q108" s="298">
        <f t="shared" si="28"/>
        <v>0</v>
      </c>
    </row>
  </sheetData>
  <mergeCells count="8">
    <mergeCell ref="A1:R1"/>
    <mergeCell ref="A52:R52"/>
    <mergeCell ref="A85:R85"/>
    <mergeCell ref="A101:R101"/>
    <mergeCell ref="A12:R12"/>
    <mergeCell ref="B3:C3"/>
    <mergeCell ref="B4:C4"/>
    <mergeCell ref="A6:R6"/>
  </mergeCells>
  <pageMargins left="0.7" right="0.7" top="0.75" bottom="0.75" header="0.3" footer="0.3"/>
  <pageSetup paperSize="9" scale="46" fitToHeight="0" orientation="portrait" r:id="rId1"/>
  <rowBreaks count="1" manualBreakCount="1">
    <brk id="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ch_x00e9_ xmlns="ce70d0e4-17ef-402d-aa8b-425795fbf9e5">Vélib</March_x00e9_>
    <_dlc_DocId xmlns="f00fb538-14e1-4448-8492-722e1dae0738">FEWVMX7URMXE-1332-6280</_dlc_DocId>
    <_dlc_DocIdUrl xmlns="f00fb538-14e1-4448-8492-722e1dae0738">
      <Url>https://collab.apps.paris.fr/ANAMDA/_layouts/15/DocIdRedir.aspx?ID=FEWVMX7URMXE-1332-6280</Url>
      <Description>FEWVMX7URMXE-1332-6280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369DC6E5E1748925D1938ADB5836A" ma:contentTypeVersion="2" ma:contentTypeDescription="Crée un document." ma:contentTypeScope="" ma:versionID="7d665b60de7a1387d83fbe56b1c4fb0e">
  <xsd:schema xmlns:xsd="http://www.w3.org/2001/XMLSchema" xmlns:xs="http://www.w3.org/2001/XMLSchema" xmlns:p="http://schemas.microsoft.com/office/2006/metadata/properties" xmlns:ns2="f00fb538-14e1-4448-8492-722e1dae0738" xmlns:ns3="ce70d0e4-17ef-402d-aa8b-425795fbf9e5" targetNamespace="http://schemas.microsoft.com/office/2006/metadata/properties" ma:root="true" ma:fieldsID="dc9942f3f31f7f95914256e48cd54c6d" ns2:_="" ns3:_="">
    <xsd:import namespace="f00fb538-14e1-4448-8492-722e1dae0738"/>
    <xsd:import namespace="ce70d0e4-17ef-402d-aa8b-425795fbf9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arch_x00e9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fb538-14e1-4448-8492-722e1dae07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0d0e4-17ef-402d-aa8b-425795fbf9e5" elementFormDefault="qualified">
    <xsd:import namespace="http://schemas.microsoft.com/office/2006/documentManagement/types"/>
    <xsd:import namespace="http://schemas.microsoft.com/office/infopath/2007/PartnerControls"/>
    <xsd:element name="March_x00e9_" ma:index="11" ma:displayName="Marché" ma:internalName="March_x00e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DA3CD-375B-4C81-A2E6-1379D85795B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A28E093-D80B-4CC9-8438-8D7ECB3D259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97CD9D2-DE61-44A8-88D5-0142F1CD4FCC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ce70d0e4-17ef-402d-aa8b-425795fbf9e5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f00fb538-14e1-4448-8492-722e1dae0738"/>
  </ds:schemaRefs>
</ds:datastoreItem>
</file>

<file path=customXml/itemProps4.xml><?xml version="1.0" encoding="utf-8"?>
<ds:datastoreItem xmlns:ds="http://schemas.openxmlformats.org/officeDocument/2006/customXml" ds:itemID="{938DFB53-A1E4-4892-B22E-1825273B4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0fb538-14e1-4448-8492-722e1dae0738"/>
    <ds:schemaRef ds:uri="ce70d0e4-17ef-402d-aa8b-425795fbf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47FD438-B751-4BE8-90E9-03DB7D3E6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Page de garde</vt:lpstr>
      <vt:lpstr>Introduction au CRF</vt:lpstr>
      <vt:lpstr>Hypothèses Exploitation</vt:lpstr>
      <vt:lpstr>Hypothèses Investissement</vt:lpstr>
      <vt:lpstr>A - Investissement</vt:lpstr>
      <vt:lpstr>B - Produits d'exploitation</vt:lpstr>
      <vt:lpstr>C - Charges d'exploitation</vt:lpstr>
      <vt:lpstr>D - Redevance</vt:lpstr>
      <vt:lpstr>E - Comptes prévisionnels</vt:lpstr>
      <vt:lpstr>'A - Investissement'!Zone_d_impression</vt:lpstr>
      <vt:lpstr>'B - Produits d''exploitation'!Zone_d_impression</vt:lpstr>
      <vt:lpstr>'C - Charges d''exploitation'!Zone_d_impression</vt:lpstr>
      <vt:lpstr>'D - Redevance'!Zone_d_impression</vt:lpstr>
      <vt:lpstr>'E - Comptes prévisionnels'!Zone_d_impression</vt:lpstr>
      <vt:lpstr>'Hypothèses Exploitation'!Zone_d_impression</vt:lpstr>
      <vt:lpstr>'Hypothèses Investissement'!Zone_d_impression</vt:lpstr>
      <vt:lpstr>'Introduction au CRF'!Zone_d_impression</vt:lpstr>
      <vt:lpstr>'Page de garde'!Zone_d_impression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CRF</dc:title>
  <dc:creator>DFA - SC</dc:creator>
  <cp:lastModifiedBy>DFA-SC</cp:lastModifiedBy>
  <cp:lastPrinted>2017-10-06T09:15:21Z</cp:lastPrinted>
  <dcterms:created xsi:type="dcterms:W3CDTF">2009-12-29T14:22:39Z</dcterms:created>
  <dcterms:modified xsi:type="dcterms:W3CDTF">2019-02-28T15:28:36Z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FEWVMX7URMXE-1332-5559</vt:lpwstr>
  </property>
  <property fmtid="{D5CDD505-2E9C-101B-9397-08002B2CF9AE}" pid="3" name="_dlc_DocIdItemGuid">
    <vt:lpwstr>69e283c7-6b00-44c0-9272-72f228be51cd</vt:lpwstr>
  </property>
  <property fmtid="{D5CDD505-2E9C-101B-9397-08002B2CF9AE}" pid="4" name="_dlc_DocIdUrl">
    <vt:lpwstr>https://collab.apps.paris.fr/ANAMDA/_layouts/15/DocIdRedir.aspx?ID=FEWVMX7URMXE-1332-5559, FEWVMX7URMXE-1332-5559</vt:lpwstr>
  </property>
  <property fmtid="{D5CDD505-2E9C-101B-9397-08002B2CF9AE}" pid="5" name="ContentTypeId">
    <vt:lpwstr>0x010100800369DC6E5E1748925D1938ADB5836A</vt:lpwstr>
  </property>
</Properties>
</file>